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<sst xmlns="http://schemas.openxmlformats.org/spreadsheetml/2006/main" count="92" uniqueCount="83">
  <si>
    <t>УТВЕРЖДАЮ</t>
  </si>
  <si>
    <t>заведующий</t>
  </si>
  <si>
    <t>подпись</t>
  </si>
  <si>
    <t>дата</t>
  </si>
  <si>
    <t>общая плановая стоимость питания дня</t>
  </si>
  <si>
    <t>общая фактическая стоимость питания дня</t>
  </si>
  <si>
    <t>фактическая стоимость питания 1 питающегося</t>
  </si>
  <si>
    <t>плановая стоимость питания 1 питающегося</t>
  </si>
  <si>
    <t>Количество питающихся по льготной оплате</t>
  </si>
  <si>
    <t xml:space="preserve">Количество питающихся по диетическому меню  </t>
  </si>
  <si>
    <t>итого</t>
  </si>
  <si>
    <t>ПОКАЗАТЕЛИ</t>
  </si>
  <si>
    <t>возрастная категория</t>
  </si>
  <si>
    <t>с 1,5-3 лет</t>
  </si>
  <si>
    <t>с 3-7 лет</t>
  </si>
  <si>
    <t>ЛУК РЕПЧАТЫЙ</t>
  </si>
  <si>
    <t>МОРКОВЬ</t>
  </si>
  <si>
    <t>КАРТОФЕЛЬ</t>
  </si>
  <si>
    <t>ВСЕГО</t>
  </si>
  <si>
    <t>возрастная категория, лет</t>
  </si>
  <si>
    <t>1,5-3</t>
  </si>
  <si>
    <t>3-7</t>
  </si>
  <si>
    <t xml:space="preserve"> </t>
  </si>
  <si>
    <t>стоиость продуктов,р</t>
  </si>
  <si>
    <t>ясли</t>
  </si>
  <si>
    <t>сад</t>
  </si>
  <si>
    <t xml:space="preserve"> вес продуктов, кг</t>
  </si>
  <si>
    <t>Меню- требования наи выдачюпродуктов питания №</t>
  </si>
  <si>
    <t>КОДЫ</t>
  </si>
  <si>
    <t>цена</t>
  </si>
  <si>
    <t xml:space="preserve">Учреждение МДОБУ ЦРР д/с № 24 "Улыбка" </t>
  </si>
  <si>
    <t>Материально ответственное лицо Опря К.С.</t>
  </si>
  <si>
    <t>на       "       02       "                06                           2021        г.</t>
  </si>
  <si>
    <t>повар ________________</t>
  </si>
  <si>
    <t xml:space="preserve">В.В. Иванов </t>
  </si>
  <si>
    <t>"</t>
  </si>
  <si>
    <t>02</t>
  </si>
  <si>
    <t>06</t>
  </si>
  <si>
    <t>г.</t>
  </si>
  <si>
    <t>Бухгалтер _____________________</t>
  </si>
  <si>
    <t>кладовщик _____________________</t>
  </si>
  <si>
    <t>Выход порции</t>
  </si>
  <si>
    <t>Приложение 1</t>
  </si>
  <si>
    <t>180/200</t>
  </si>
  <si>
    <t>МОЛОКО ПАСТЕРИЛИЗОВАННОЕ</t>
  </si>
  <si>
    <t>СОЛЬ ЙОДИРОВАННАЯ</t>
  </si>
  <si>
    <t>САХАР ПЕСОК</t>
  </si>
  <si>
    <t>МАСЛО СЛИВОЧНОЕ</t>
  </si>
  <si>
    <t>ХЛЕБ ПШЕНИЧНЫЙ</t>
  </si>
  <si>
    <t>ЧАЙ ЧЕРНЫЙ БАЙХОВЫЙ</t>
  </si>
  <si>
    <t>110/130</t>
  </si>
  <si>
    <t>50/70</t>
  </si>
  <si>
    <t>30/50</t>
  </si>
  <si>
    <t>150/180</t>
  </si>
  <si>
    <t>МУКА ПШЕНИЧНАЯ</t>
  </si>
  <si>
    <t>ТОМАТНОЕ ПЮРЕ</t>
  </si>
  <si>
    <t xml:space="preserve">МАСЛО РАСТИТЕЛЬНОЕ </t>
  </si>
  <si>
    <t>ХЛЕБ РЖАНО-ПШЕНИЧНЫЙ</t>
  </si>
  <si>
    <t>КУРАГА</t>
  </si>
  <si>
    <r>
      <t>ЯЙЦО КУРИНОЕ,</t>
    </r>
    <r>
      <rPr>
        <b/>
        <sz val="11"/>
        <color indexed="8"/>
        <rFont val="Calibri"/>
        <family val="2"/>
      </rPr>
      <t xml:space="preserve"> шт</t>
    </r>
  </si>
  <si>
    <r>
      <rPr>
        <b/>
        <sz val="11"/>
        <color indexed="8"/>
        <rFont val="Calibri"/>
        <family val="2"/>
      </rPr>
      <t xml:space="preserve">ЗАВТРАК: </t>
    </r>
    <r>
      <rPr>
        <sz val="11"/>
        <color indexed="8"/>
        <rFont val="Calibri"/>
        <family val="2"/>
      </rPr>
      <t>КАША  ГЕРКУЛЕСОВАЯ</t>
    </r>
    <r>
      <rPr>
        <sz val="11"/>
        <color theme="1"/>
        <rFont val="Calibri"/>
        <family val="2"/>
      </rPr>
      <t>, ХЛЕБ ПШЕНИЧНЫЙ ИЗ МУКИ I СОРТА, МАСЛО (ПОРЦИЯМИ), ЧАЙ С САХАРОМ.</t>
    </r>
  </si>
  <si>
    <r>
      <rPr>
        <b/>
        <sz val="11"/>
        <color indexed="8"/>
        <rFont val="Calibri"/>
        <family val="2"/>
      </rPr>
      <t>2 ЗАВТРАК</t>
    </r>
    <r>
      <rPr>
        <sz val="11"/>
        <color theme="1"/>
        <rFont val="Calibri"/>
        <family val="2"/>
      </rPr>
      <t>: ГРУША</t>
    </r>
  </si>
  <si>
    <t>125/140</t>
  </si>
  <si>
    <t>40/55</t>
  </si>
  <si>
    <t>100/100</t>
  </si>
  <si>
    <t>ГРУША</t>
  </si>
  <si>
    <t>ОВСЯНЫЕ ХЛОПЬЯ ГЕРКУЛЕС</t>
  </si>
  <si>
    <t>5/8</t>
  </si>
  <si>
    <t>КРУПА ПЕРЛОВАЯ</t>
  </si>
  <si>
    <t>ОГУРЦЫ СОЛЕНЫЕ</t>
  </si>
  <si>
    <t>ПЕТРУШКА ЗЕЛЕНЬ</t>
  </si>
  <si>
    <t>СМЕТАНА 15%</t>
  </si>
  <si>
    <t>ГОВЯДИНА Б/К</t>
  </si>
  <si>
    <t>СВИНИНА МЯСНАЯ</t>
  </si>
  <si>
    <t>КРУПА ГРЕЧНЕВАЯ ЯДРИЦА</t>
  </si>
  <si>
    <t>КУРЫ ПОТРОШЕНЫЕ 1 КАТ.</t>
  </si>
  <si>
    <t>КАБАЧКИ</t>
  </si>
  <si>
    <t>ЛИМОН</t>
  </si>
  <si>
    <t xml:space="preserve">ГОРОШЕК ЗЕЛЕНЫЙ КОНСЕРВ. </t>
  </si>
  <si>
    <r>
      <t>ОБЕД:</t>
    </r>
    <r>
      <rPr>
        <sz val="11"/>
        <color theme="1"/>
        <rFont val="Calibri"/>
        <family val="2"/>
      </rPr>
      <t xml:space="preserve"> РАССОЛЬНИК НА МЯСНОМ БУЛЬОНЕ, КАША ГРЕЧНЕВАЯ РАССЫПЧАТАЯ,СОУС БЕЛЫЙ ОСНОВНОЙ, БИТОЧКИ КУРИНЫЕ, ИКРА КАБАЧКОВАЯ, ХЛЕБ РЖАНО-ПШЕНИЧНЫЙ, ЛИМОННЫЙ НАПИТОК.</t>
    </r>
  </si>
  <si>
    <t>20/30</t>
  </si>
  <si>
    <t>40/50,</t>
  </si>
  <si>
    <t>ПОЛДНИК: СУП-КРЕМ ИЗ ЗЕЛЕНОГО ГОРОШКА , КРУТОНы, КОМПОТ ИЗ КУРАГИ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</si>
</sst>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Arial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0" fontId="0" fillId="0" borderId="0" xfId="0" applyFont="1" applyAlignment="1">
      <alignment/>
    </xf>
    <xf numFmtId="2" fontId="44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2" fontId="4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44" fillId="8" borderId="12" xfId="0" applyNumberFormat="1" applyFont="1" applyFill="1" applyBorder="1" applyAlignment="1">
      <alignment/>
    </xf>
    <xf numFmtId="0" fontId="44" fillId="8" borderId="10" xfId="0" applyFont="1" applyFill="1" applyBorder="1" applyAlignment="1">
      <alignment/>
    </xf>
    <xf numFmtId="0" fontId="22" fillId="8" borderId="10" xfId="0" applyFont="1" applyFill="1" applyBorder="1" applyAlignment="1">
      <alignment/>
    </xf>
    <xf numFmtId="0" fontId="43" fillId="8" borderId="10" xfId="0" applyFont="1" applyFill="1" applyBorder="1" applyAlignment="1">
      <alignment/>
    </xf>
    <xf numFmtId="0" fontId="44" fillId="8" borderId="12" xfId="0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2" fontId="43" fillId="0" borderId="13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0" fillId="10" borderId="0" xfId="0" applyFont="1" applyFill="1" applyAlignment="1">
      <alignment/>
    </xf>
    <xf numFmtId="0" fontId="44" fillId="10" borderId="10" xfId="0" applyFont="1" applyFill="1" applyBorder="1" applyAlignment="1">
      <alignment/>
    </xf>
    <xf numFmtId="0" fontId="43" fillId="10" borderId="10" xfId="0" applyFont="1" applyFill="1" applyBorder="1" applyAlignment="1">
      <alignment/>
    </xf>
    <xf numFmtId="0" fontId="0" fillId="9" borderId="0" xfId="0" applyFont="1" applyFill="1" applyAlignment="1">
      <alignment/>
    </xf>
    <xf numFmtId="0" fontId="44" fillId="9" borderId="10" xfId="0" applyFont="1" applyFill="1" applyBorder="1" applyAlignment="1">
      <alignment/>
    </xf>
    <xf numFmtId="0" fontId="43" fillId="9" borderId="10" xfId="0" applyFont="1" applyFill="1" applyBorder="1" applyAlignment="1">
      <alignment/>
    </xf>
    <xf numFmtId="0" fontId="22" fillId="10" borderId="10" xfId="0" applyFont="1" applyFill="1" applyBorder="1" applyAlignment="1">
      <alignment/>
    </xf>
    <xf numFmtId="0" fontId="23" fillId="10" borderId="10" xfId="0" applyFont="1" applyFill="1" applyBorder="1" applyAlignment="1">
      <alignment/>
    </xf>
    <xf numFmtId="0" fontId="45" fillId="10" borderId="10" xfId="0" applyFont="1" applyFill="1" applyBorder="1" applyAlignment="1">
      <alignment/>
    </xf>
    <xf numFmtId="0" fontId="22" fillId="9" borderId="10" xfId="0" applyFont="1" applyFill="1" applyBorder="1" applyAlignment="1">
      <alignment/>
    </xf>
    <xf numFmtId="0" fontId="23" fillId="9" borderId="10" xfId="0" applyFont="1" applyFill="1" applyBorder="1" applyAlignment="1">
      <alignment/>
    </xf>
    <xf numFmtId="0" fontId="45" fillId="9" borderId="10" xfId="0" applyFont="1" applyFill="1" applyBorder="1" applyAlignment="1">
      <alignment/>
    </xf>
    <xf numFmtId="0" fontId="0" fillId="16" borderId="0" xfId="0" applyFont="1" applyFill="1" applyAlignment="1">
      <alignment/>
    </xf>
    <xf numFmtId="0" fontId="44" fillId="16" borderId="10" xfId="0" applyFont="1" applyFill="1" applyBorder="1" applyAlignment="1">
      <alignment/>
    </xf>
    <xf numFmtId="0" fontId="22" fillId="16" borderId="10" xfId="0" applyFont="1" applyFill="1" applyBorder="1" applyAlignment="1">
      <alignment/>
    </xf>
    <xf numFmtId="17" fontId="0" fillId="0" borderId="10" xfId="0" applyNumberForma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34" fillId="0" borderId="0" xfId="0" applyFont="1" applyFill="1" applyAlignment="1">
      <alignment horizontal="right"/>
    </xf>
    <xf numFmtId="49" fontId="34" fillId="0" borderId="0" xfId="0" applyNumberFormat="1" applyFont="1" applyFill="1" applyAlignment="1">
      <alignment/>
    </xf>
    <xf numFmtId="49" fontId="46" fillId="0" borderId="0" xfId="0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47" fillId="0" borderId="11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11" xfId="0" applyNumberFormat="1" applyFont="1" applyFill="1" applyBorder="1" applyAlignment="1">
      <alignment shrinkToFit="1"/>
    </xf>
    <xf numFmtId="164" fontId="0" fillId="0" borderId="14" xfId="0" applyNumberFormat="1" applyFont="1" applyFill="1" applyBorder="1" applyAlignment="1">
      <alignment shrinkToFi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 shrinkToFit="1"/>
    </xf>
    <xf numFmtId="0" fontId="0" fillId="0" borderId="2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4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3" fillId="0" borderId="20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43" fillId="0" borderId="20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43" fillId="0" borderId="20" xfId="0" applyNumberFormat="1" applyFont="1" applyBorder="1" applyAlignment="1">
      <alignment horizontal="center" wrapText="1"/>
    </xf>
    <xf numFmtId="49" fontId="43" fillId="0" borderId="13" xfId="0" applyNumberFormat="1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2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2" fontId="44" fillId="0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tabSelected="1" view="pageBreakPreview" zoomScaleSheetLayoutView="100" zoomScalePageLayoutView="0" workbookViewId="0" topLeftCell="A1">
      <pane xSplit="1" topLeftCell="T1" activePane="topRight" state="frozen"/>
      <selection pane="topLeft" activeCell="A1" sqref="A1"/>
      <selection pane="topRight" activeCell="AN55" sqref="AN55"/>
    </sheetView>
  </sheetViews>
  <sheetFormatPr defaultColWidth="5.28125" defaultRowHeight="15"/>
  <cols>
    <col min="1" max="1" width="31.28125" style="4" customWidth="1"/>
    <col min="2" max="2" width="7.421875" style="6" customWidth="1"/>
    <col min="3" max="3" width="5.421875" style="30" bestFit="1" customWidth="1"/>
    <col min="4" max="4" width="5.421875" style="42" bestFit="1" customWidth="1"/>
    <col min="5" max="5" width="8.421875" style="33" bestFit="1" customWidth="1"/>
    <col min="6" max="6" width="5.421875" style="4" bestFit="1" customWidth="1"/>
    <col min="7" max="7" width="5.421875" style="30" bestFit="1" customWidth="1"/>
    <col min="8" max="8" width="5.421875" style="42" bestFit="1" customWidth="1"/>
    <col min="9" max="9" width="5.421875" style="33" bestFit="1" customWidth="1"/>
    <col min="10" max="10" width="5.421875" style="4" bestFit="1" customWidth="1"/>
    <col min="11" max="11" width="5.421875" style="30" bestFit="1" customWidth="1"/>
    <col min="12" max="12" width="5.421875" style="42" bestFit="1" customWidth="1"/>
    <col min="13" max="13" width="5.421875" style="33" bestFit="1" customWidth="1"/>
    <col min="14" max="14" width="6.00390625" style="4" bestFit="1" customWidth="1"/>
    <col min="15" max="15" width="6.28125" style="30" customWidth="1"/>
    <col min="16" max="16" width="6.140625" style="42" customWidth="1"/>
    <col min="17" max="17" width="6.57421875" style="33" customWidth="1"/>
    <col min="18" max="18" width="7.140625" style="4" customWidth="1"/>
    <col min="19" max="19" width="5.421875" style="30" bestFit="1" customWidth="1"/>
    <col min="20" max="20" width="5.421875" style="42" bestFit="1" customWidth="1"/>
    <col min="21" max="21" width="5.421875" style="33" bestFit="1" customWidth="1"/>
    <col min="22" max="22" width="8.00390625" style="4" bestFit="1" customWidth="1"/>
    <col min="23" max="23" width="6.140625" style="30" customWidth="1"/>
    <col min="24" max="24" width="5.421875" style="42" bestFit="1" customWidth="1"/>
    <col min="25" max="25" width="7.140625" style="33" customWidth="1"/>
    <col min="26" max="26" width="5.421875" style="4" customWidth="1"/>
    <col min="27" max="27" width="5.421875" style="30" customWidth="1"/>
    <col min="28" max="28" width="5.421875" style="42" customWidth="1"/>
    <col min="29" max="29" width="5.421875" style="33" customWidth="1"/>
    <col min="30" max="30" width="5.421875" style="4" customWidth="1"/>
    <col min="31" max="31" width="7.7109375" style="30" customWidth="1"/>
    <col min="32" max="32" width="6.57421875" style="42" bestFit="1" customWidth="1"/>
    <col min="33" max="33" width="5.421875" style="33" bestFit="1" customWidth="1"/>
    <col min="34" max="34" width="5.421875" style="4" bestFit="1" customWidth="1"/>
    <col min="35" max="35" width="6.8515625" style="4" customWidth="1"/>
    <col min="36" max="36" width="6.57421875" style="4" customWidth="1"/>
    <col min="37" max="37" width="7.140625" style="4" customWidth="1"/>
    <col min="38" max="38" width="7.00390625" style="4" customWidth="1"/>
    <col min="39" max="39" width="9.00390625" style="4" customWidth="1"/>
    <col min="40" max="40" width="8.421875" style="4" bestFit="1" customWidth="1"/>
    <col min="41" max="16384" width="5.28125" style="4" customWidth="1"/>
  </cols>
  <sheetData>
    <row r="1" spans="1:39" ht="15">
      <c r="A1" s="48" t="s">
        <v>0</v>
      </c>
      <c r="B1" s="49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M1" s="4" t="s">
        <v>42</v>
      </c>
    </row>
    <row r="2" spans="1:34" ht="15">
      <c r="A2" s="47"/>
      <c r="B2" s="49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1:34" ht="15">
      <c r="A3" s="50" t="s">
        <v>1</v>
      </c>
      <c r="B3" s="49"/>
      <c r="C3" s="89" t="s">
        <v>2</v>
      </c>
      <c r="D3" s="8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4" spans="1:34" ht="15">
      <c r="A4" s="47"/>
      <c r="B4" s="49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120" t="s">
        <v>27</v>
      </c>
      <c r="R4" s="121"/>
      <c r="S4" s="121"/>
      <c r="T4" s="121"/>
      <c r="U4" s="121"/>
      <c r="V4" s="121"/>
      <c r="W4" s="121"/>
      <c r="X4" s="121"/>
      <c r="Y4" s="121"/>
      <c r="Z4" s="51"/>
      <c r="AA4" s="51"/>
      <c r="AB4" s="51"/>
      <c r="AC4" s="51"/>
      <c r="AD4" s="51"/>
      <c r="AE4" s="52"/>
      <c r="AF4" s="53"/>
      <c r="AG4" s="47"/>
      <c r="AH4" s="47"/>
    </row>
    <row r="5" spans="1:34" ht="15">
      <c r="A5" s="47" t="s">
        <v>3</v>
      </c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6" ht="15">
      <c r="A6" s="90" t="s">
        <v>11</v>
      </c>
      <c r="B6" s="91"/>
      <c r="C6" s="91"/>
      <c r="D6" s="91"/>
      <c r="E6" s="91"/>
      <c r="F6" s="75"/>
      <c r="G6" s="93" t="s">
        <v>12</v>
      </c>
      <c r="H6" s="94"/>
      <c r="I6" s="94"/>
      <c r="J6" s="95"/>
      <c r="K6" s="74" t="s">
        <v>18</v>
      </c>
      <c r="L6" s="75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115" t="s">
        <v>28</v>
      </c>
      <c r="AJ6" s="116"/>
    </row>
    <row r="7" spans="1:36" ht="15">
      <c r="A7" s="76"/>
      <c r="B7" s="92"/>
      <c r="C7" s="92"/>
      <c r="D7" s="92"/>
      <c r="E7" s="92"/>
      <c r="F7" s="77"/>
      <c r="G7" s="88" t="s">
        <v>13</v>
      </c>
      <c r="H7" s="88"/>
      <c r="I7" s="87" t="s">
        <v>14</v>
      </c>
      <c r="J7" s="87"/>
      <c r="K7" s="76"/>
      <c r="L7" s="77"/>
      <c r="M7" s="47"/>
      <c r="N7" s="47"/>
      <c r="O7" s="47"/>
      <c r="P7" s="47"/>
      <c r="Q7" s="48" t="s">
        <v>32</v>
      </c>
      <c r="R7" s="54" t="s">
        <v>35</v>
      </c>
      <c r="S7" s="55" t="s">
        <v>36</v>
      </c>
      <c r="T7" s="48" t="s">
        <v>35</v>
      </c>
      <c r="U7" s="56" t="s">
        <v>37</v>
      </c>
      <c r="V7" s="48"/>
      <c r="W7" s="48">
        <v>2021</v>
      </c>
      <c r="X7" s="48" t="s">
        <v>38</v>
      </c>
      <c r="Y7" s="48"/>
      <c r="Z7" s="48"/>
      <c r="AA7" s="48"/>
      <c r="AB7" s="48"/>
      <c r="AC7" s="48"/>
      <c r="AD7" s="48"/>
      <c r="AE7" s="47"/>
      <c r="AF7" s="47"/>
      <c r="AG7" s="47"/>
      <c r="AH7" s="47"/>
      <c r="AI7" s="104">
        <v>504202</v>
      </c>
      <c r="AJ7" s="105"/>
    </row>
    <row r="8" spans="1:36" ht="15">
      <c r="A8" s="82" t="s">
        <v>4</v>
      </c>
      <c r="B8" s="82"/>
      <c r="C8" s="82"/>
      <c r="D8" s="82"/>
      <c r="E8" s="82"/>
      <c r="F8" s="82"/>
      <c r="G8" s="64"/>
      <c r="H8" s="65"/>
      <c r="I8" s="64"/>
      <c r="J8" s="65"/>
      <c r="K8" s="64"/>
      <c r="L8" s="65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106"/>
      <c r="AJ8" s="107"/>
    </row>
    <row r="9" spans="1:36" ht="15">
      <c r="A9" s="82" t="s">
        <v>5</v>
      </c>
      <c r="B9" s="82"/>
      <c r="C9" s="82"/>
      <c r="D9" s="82"/>
      <c r="E9" s="82"/>
      <c r="F9" s="82"/>
      <c r="G9" s="72"/>
      <c r="H9" s="73"/>
      <c r="I9" s="72"/>
      <c r="J9" s="73"/>
      <c r="K9" s="72">
        <f>AN52/K14</f>
        <v>119.82279616363635</v>
      </c>
      <c r="L9" s="65"/>
      <c r="M9" s="47"/>
      <c r="N9" s="47"/>
      <c r="O9" s="47"/>
      <c r="P9" s="47"/>
      <c r="Q9" s="117" t="s">
        <v>30</v>
      </c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47"/>
      <c r="AI9" s="80"/>
      <c r="AJ9" s="81"/>
    </row>
    <row r="10" spans="1:36" ht="15">
      <c r="A10" s="82" t="s">
        <v>6</v>
      </c>
      <c r="B10" s="82"/>
      <c r="C10" s="82"/>
      <c r="D10" s="82"/>
      <c r="E10" s="82"/>
      <c r="F10" s="82"/>
      <c r="G10" s="72">
        <f>AL52/G14</f>
        <v>98.24929279999999</v>
      </c>
      <c r="H10" s="65"/>
      <c r="I10" s="72">
        <f>AM52/I14</f>
        <v>121.98014649999999</v>
      </c>
      <c r="J10" s="65"/>
      <c r="K10" s="72">
        <f>G10+I10</f>
        <v>220.22943929999997</v>
      </c>
      <c r="L10" s="65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80"/>
      <c r="AJ10" s="81"/>
    </row>
    <row r="11" spans="1:36" ht="15">
      <c r="A11" s="82" t="s">
        <v>7</v>
      </c>
      <c r="B11" s="82"/>
      <c r="C11" s="82"/>
      <c r="D11" s="82"/>
      <c r="E11" s="82"/>
      <c r="F11" s="82"/>
      <c r="G11" s="64"/>
      <c r="H11" s="65"/>
      <c r="I11" s="64"/>
      <c r="J11" s="65"/>
      <c r="K11" s="64"/>
      <c r="L11" s="65"/>
      <c r="M11" s="47"/>
      <c r="N11" s="47"/>
      <c r="O11" s="47"/>
      <c r="P11" s="47"/>
      <c r="Q11" s="118" t="s">
        <v>31</v>
      </c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47"/>
      <c r="AI11" s="80"/>
      <c r="AJ11" s="81"/>
    </row>
    <row r="12" spans="1:36" ht="15">
      <c r="A12" s="82" t="s">
        <v>8</v>
      </c>
      <c r="B12" s="82"/>
      <c r="C12" s="82"/>
      <c r="D12" s="82"/>
      <c r="E12" s="82"/>
      <c r="F12" s="82"/>
      <c r="G12" s="64"/>
      <c r="H12" s="65"/>
      <c r="I12" s="64"/>
      <c r="J12" s="65"/>
      <c r="K12" s="64"/>
      <c r="L12" s="65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80"/>
      <c r="AJ12" s="81"/>
    </row>
    <row r="13" spans="1:36" ht="15">
      <c r="A13" s="82" t="s">
        <v>9</v>
      </c>
      <c r="B13" s="82"/>
      <c r="C13" s="82"/>
      <c r="D13" s="82"/>
      <c r="E13" s="82"/>
      <c r="F13" s="82"/>
      <c r="G13" s="64"/>
      <c r="H13" s="65"/>
      <c r="I13" s="64"/>
      <c r="J13" s="65"/>
      <c r="K13" s="64"/>
      <c r="L13" s="65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80"/>
      <c r="AJ13" s="81"/>
    </row>
    <row r="14" spans="1:36" ht="15">
      <c r="A14" s="86" t="s">
        <v>10</v>
      </c>
      <c r="B14" s="86"/>
      <c r="C14" s="86"/>
      <c r="D14" s="86"/>
      <c r="E14" s="86"/>
      <c r="F14" s="86"/>
      <c r="G14" s="66">
        <v>10</v>
      </c>
      <c r="H14" s="67"/>
      <c r="I14" s="66">
        <v>100</v>
      </c>
      <c r="J14" s="67"/>
      <c r="K14" s="66">
        <f>G14+I14</f>
        <v>110</v>
      </c>
      <c r="L14" s="67"/>
      <c r="M14" s="47"/>
      <c r="N14" s="47" t="s">
        <v>22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80"/>
      <c r="AJ14" s="81"/>
    </row>
    <row r="15" spans="1:36" ht="15">
      <c r="A15" s="86"/>
      <c r="B15" s="86"/>
      <c r="C15" s="86"/>
      <c r="D15" s="86"/>
      <c r="E15" s="86"/>
      <c r="F15" s="86"/>
      <c r="G15" s="69"/>
      <c r="H15" s="70"/>
      <c r="I15" s="70"/>
      <c r="J15" s="71"/>
      <c r="K15" s="69"/>
      <c r="L15" s="71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80"/>
      <c r="AJ15" s="81"/>
    </row>
    <row r="16" spans="1:36" ht="15">
      <c r="A16" s="47"/>
      <c r="B16" s="49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80"/>
      <c r="AJ16" s="81"/>
    </row>
    <row r="17" spans="1:34" ht="15">
      <c r="A17" s="23"/>
      <c r="B17" s="103" t="s">
        <v>29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40" ht="15.75">
      <c r="A18" s="86"/>
      <c r="B18" s="103"/>
      <c r="C18" s="111" t="s">
        <v>60</v>
      </c>
      <c r="D18" s="97"/>
      <c r="E18" s="97"/>
      <c r="F18" s="97"/>
      <c r="G18" s="97"/>
      <c r="H18" s="97"/>
      <c r="I18" s="97"/>
      <c r="J18" s="112"/>
      <c r="K18" s="83" t="s">
        <v>61</v>
      </c>
      <c r="L18" s="83"/>
      <c r="M18" s="83"/>
      <c r="N18" s="83"/>
      <c r="O18" s="96" t="s">
        <v>79</v>
      </c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127" t="s">
        <v>82</v>
      </c>
      <c r="AF18" s="128"/>
      <c r="AG18" s="128"/>
      <c r="AH18" s="128"/>
      <c r="AI18" s="131" t="s">
        <v>26</v>
      </c>
      <c r="AJ18" s="132"/>
      <c r="AK18" s="133"/>
      <c r="AL18" s="78" t="s">
        <v>23</v>
      </c>
      <c r="AM18" s="78"/>
      <c r="AN18" s="78"/>
    </row>
    <row r="19" spans="1:40" ht="15">
      <c r="A19" s="86"/>
      <c r="B19" s="103"/>
      <c r="C19" s="98"/>
      <c r="D19" s="99"/>
      <c r="E19" s="99"/>
      <c r="F19" s="99"/>
      <c r="G19" s="99"/>
      <c r="H19" s="99"/>
      <c r="I19" s="99"/>
      <c r="J19" s="113"/>
      <c r="K19" s="84"/>
      <c r="L19" s="84"/>
      <c r="M19" s="84"/>
      <c r="N19" s="84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129"/>
      <c r="AF19" s="129"/>
      <c r="AG19" s="129"/>
      <c r="AH19" s="129"/>
      <c r="AI19" s="102" t="s">
        <v>19</v>
      </c>
      <c r="AJ19" s="102"/>
      <c r="AK19" s="108" t="s">
        <v>10</v>
      </c>
      <c r="AL19" s="78" t="s">
        <v>12</v>
      </c>
      <c r="AM19" s="78"/>
      <c r="AN19" s="79" t="s">
        <v>10</v>
      </c>
    </row>
    <row r="20" spans="1:40" ht="15">
      <c r="A20" s="86"/>
      <c r="B20" s="103"/>
      <c r="C20" s="98"/>
      <c r="D20" s="99"/>
      <c r="E20" s="99"/>
      <c r="F20" s="99"/>
      <c r="G20" s="99"/>
      <c r="H20" s="99"/>
      <c r="I20" s="99"/>
      <c r="J20" s="113"/>
      <c r="K20" s="84"/>
      <c r="L20" s="84"/>
      <c r="M20" s="84"/>
      <c r="N20" s="84"/>
      <c r="O20" s="98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129"/>
      <c r="AF20" s="129"/>
      <c r="AG20" s="129"/>
      <c r="AH20" s="129"/>
      <c r="AI20" s="102"/>
      <c r="AJ20" s="102"/>
      <c r="AK20" s="109"/>
      <c r="AL20" s="78"/>
      <c r="AM20" s="78"/>
      <c r="AN20" s="79"/>
    </row>
    <row r="21" spans="1:40" ht="15">
      <c r="A21" s="86"/>
      <c r="B21" s="103"/>
      <c r="C21" s="98"/>
      <c r="D21" s="99"/>
      <c r="E21" s="99"/>
      <c r="F21" s="99"/>
      <c r="G21" s="99"/>
      <c r="H21" s="99"/>
      <c r="I21" s="99"/>
      <c r="J21" s="113"/>
      <c r="K21" s="84"/>
      <c r="L21" s="84"/>
      <c r="M21" s="84"/>
      <c r="N21" s="84"/>
      <c r="O21" s="98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29"/>
      <c r="AF21" s="129"/>
      <c r="AG21" s="129"/>
      <c r="AH21" s="129"/>
      <c r="AI21" s="122" t="s">
        <v>20</v>
      </c>
      <c r="AJ21" s="125" t="s">
        <v>21</v>
      </c>
      <c r="AK21" s="109"/>
      <c r="AL21" s="79" t="s">
        <v>24</v>
      </c>
      <c r="AM21" s="79" t="s">
        <v>25</v>
      </c>
      <c r="AN21" s="79"/>
    </row>
    <row r="22" spans="1:40" ht="15">
      <c r="A22" s="86"/>
      <c r="B22" s="103"/>
      <c r="C22" s="100"/>
      <c r="D22" s="101"/>
      <c r="E22" s="101"/>
      <c r="F22" s="101"/>
      <c r="G22" s="101"/>
      <c r="H22" s="101"/>
      <c r="I22" s="101"/>
      <c r="J22" s="114"/>
      <c r="K22" s="85"/>
      <c r="L22" s="85"/>
      <c r="M22" s="85"/>
      <c r="N22" s="85"/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30"/>
      <c r="AF22" s="130"/>
      <c r="AG22" s="130"/>
      <c r="AH22" s="130"/>
      <c r="AI22" s="123"/>
      <c r="AJ22" s="126"/>
      <c r="AK22" s="109"/>
      <c r="AL22" s="79"/>
      <c r="AM22" s="79"/>
      <c r="AN22" s="78"/>
    </row>
    <row r="23" spans="1:40" s="7" customFormat="1" ht="15.75" customHeight="1">
      <c r="A23" s="13" t="s">
        <v>41</v>
      </c>
      <c r="B23" s="5"/>
      <c r="C23" s="68" t="s">
        <v>62</v>
      </c>
      <c r="D23" s="59"/>
      <c r="E23" s="68" t="s">
        <v>63</v>
      </c>
      <c r="F23" s="59"/>
      <c r="G23" s="68" t="s">
        <v>67</v>
      </c>
      <c r="H23" s="59"/>
      <c r="I23" s="68" t="s">
        <v>43</v>
      </c>
      <c r="J23" s="59"/>
      <c r="K23" s="60" t="s">
        <v>64</v>
      </c>
      <c r="L23" s="63"/>
      <c r="M23" s="63"/>
      <c r="N23" s="59"/>
      <c r="O23" s="60" t="s">
        <v>53</v>
      </c>
      <c r="P23" s="59"/>
      <c r="Q23" s="60" t="s">
        <v>50</v>
      </c>
      <c r="R23" s="59"/>
      <c r="S23" s="60" t="s">
        <v>80</v>
      </c>
      <c r="T23" s="59"/>
      <c r="U23" s="60" t="s">
        <v>51</v>
      </c>
      <c r="V23" s="59"/>
      <c r="W23" s="60" t="s">
        <v>52</v>
      </c>
      <c r="X23" s="59"/>
      <c r="Y23" s="61" t="s">
        <v>81</v>
      </c>
      <c r="Z23" s="62"/>
      <c r="AA23" s="60" t="s">
        <v>53</v>
      </c>
      <c r="AB23" s="63"/>
      <c r="AC23" s="63"/>
      <c r="AD23" s="59"/>
      <c r="AE23" s="29" t="s">
        <v>53</v>
      </c>
      <c r="AF23" s="45">
        <v>44105</v>
      </c>
      <c r="AG23" s="58" t="s">
        <v>53</v>
      </c>
      <c r="AH23" s="59"/>
      <c r="AI23" s="124"/>
      <c r="AJ23" s="124"/>
      <c r="AK23" s="110"/>
      <c r="AL23" s="2"/>
      <c r="AM23" s="2"/>
      <c r="AN23" s="3"/>
    </row>
    <row r="24" spans="1:40" s="21" customFormat="1" ht="15.75">
      <c r="A24" s="22" t="s">
        <v>59</v>
      </c>
      <c r="B24" s="16">
        <v>7.1</v>
      </c>
      <c r="C24" s="31"/>
      <c r="D24" s="43">
        <f>C24*$G$14</f>
        <v>0</v>
      </c>
      <c r="E24" s="34"/>
      <c r="F24" s="17">
        <f>E24*$I$14</f>
        <v>0</v>
      </c>
      <c r="G24" s="31"/>
      <c r="H24" s="43">
        <f>G24*$G$14</f>
        <v>0</v>
      </c>
      <c r="I24" s="34"/>
      <c r="J24" s="17">
        <f>I24*$I$14</f>
        <v>0</v>
      </c>
      <c r="K24" s="31"/>
      <c r="L24" s="43">
        <f>K24*$G$14</f>
        <v>0</v>
      </c>
      <c r="M24" s="34"/>
      <c r="N24" s="17">
        <f>M24*$I$14</f>
        <v>0</v>
      </c>
      <c r="O24" s="36">
        <v>0.23</v>
      </c>
      <c r="P24" s="44">
        <f>O24*$G$14</f>
        <v>2.3000000000000003</v>
      </c>
      <c r="Q24" s="39">
        <v>0.32</v>
      </c>
      <c r="R24" s="18">
        <f>Q24*$I$14</f>
        <v>32</v>
      </c>
      <c r="S24" s="36"/>
      <c r="T24" s="44">
        <f>S24*$G$14</f>
        <v>0</v>
      </c>
      <c r="U24" s="39"/>
      <c r="V24" s="18">
        <f>U24*$I$14</f>
        <v>0</v>
      </c>
      <c r="W24" s="36"/>
      <c r="X24" s="44">
        <f>W24*$G$14</f>
        <v>0</v>
      </c>
      <c r="Y24" s="39"/>
      <c r="Z24" s="18">
        <f>Y24*$I$14</f>
        <v>0</v>
      </c>
      <c r="AA24" s="36"/>
      <c r="AB24" s="44">
        <f>AA24*$G$14</f>
        <v>0</v>
      </c>
      <c r="AC24" s="39"/>
      <c r="AD24" s="18">
        <f>AC24*$I$14</f>
        <v>0</v>
      </c>
      <c r="AE24" s="36"/>
      <c r="AF24" s="43">
        <f>AE24*$G$14</f>
        <v>0</v>
      </c>
      <c r="AG24" s="34"/>
      <c r="AH24" s="17">
        <f>AG24*$I$14</f>
        <v>0</v>
      </c>
      <c r="AI24" s="19">
        <f>D24+H24+L24+P24+T24+X24+AB24+AF24</f>
        <v>2.3000000000000003</v>
      </c>
      <c r="AJ24" s="19">
        <f>F24+J24+N24+R24+V24+Z24+AD24+AG24</f>
        <v>32</v>
      </c>
      <c r="AK24" s="19">
        <f>AI24+AJ24</f>
        <v>34.3</v>
      </c>
      <c r="AL24" s="20">
        <f>AI24*B24</f>
        <v>16.330000000000002</v>
      </c>
      <c r="AM24" s="16">
        <f>AJ24*B24</f>
        <v>227.2</v>
      </c>
      <c r="AN24" s="16">
        <f>AL24+AM24</f>
        <v>243.53</v>
      </c>
    </row>
    <row r="25" spans="1:40" ht="15.75">
      <c r="A25" s="13" t="s">
        <v>66</v>
      </c>
      <c r="B25" s="8">
        <v>38.66</v>
      </c>
      <c r="C25" s="32">
        <v>26.6</v>
      </c>
      <c r="D25" s="43">
        <f aca="true" t="shared" si="0" ref="D25:D52">C25*$G$14</f>
        <v>266</v>
      </c>
      <c r="E25" s="35">
        <v>29.8</v>
      </c>
      <c r="F25" s="17">
        <f aca="true" t="shared" si="1" ref="F25:F52">E25*$I$14</f>
        <v>2980</v>
      </c>
      <c r="G25" s="32"/>
      <c r="H25" s="43">
        <f aca="true" t="shared" si="2" ref="H25:H52">G25*$G$14</f>
        <v>0</v>
      </c>
      <c r="I25" s="35"/>
      <c r="J25" s="17">
        <f aca="true" t="shared" si="3" ref="J25:J52">I25*$I$14</f>
        <v>0</v>
      </c>
      <c r="K25" s="32"/>
      <c r="L25" s="43">
        <f aca="true" t="shared" si="4" ref="L25:L52">K25*$G$14</f>
        <v>0</v>
      </c>
      <c r="M25" s="35"/>
      <c r="N25" s="17">
        <f aca="true" t="shared" si="5" ref="N25:N52">M25*$I$14</f>
        <v>0</v>
      </c>
      <c r="O25" s="37"/>
      <c r="P25" s="44">
        <f aca="true" t="shared" si="6" ref="P25:P52">O25*$G$14</f>
        <v>0</v>
      </c>
      <c r="Q25" s="40"/>
      <c r="R25" s="18">
        <f aca="true" t="shared" si="7" ref="R25:R52">Q25*$I$14</f>
        <v>0</v>
      </c>
      <c r="S25" s="37"/>
      <c r="T25" s="44">
        <f aca="true" t="shared" si="8" ref="T25:T52">S25*$G$14</f>
        <v>0</v>
      </c>
      <c r="U25" s="40"/>
      <c r="V25" s="18">
        <f aca="true" t="shared" si="9" ref="V25:V52">U25*$I$14</f>
        <v>0</v>
      </c>
      <c r="W25" s="37"/>
      <c r="X25" s="44">
        <f aca="true" t="shared" si="10" ref="X25:X52">W25*$G$14</f>
        <v>0</v>
      </c>
      <c r="Y25" s="40"/>
      <c r="Z25" s="18">
        <f aca="true" t="shared" si="11" ref="Z25:Z52">Y25*$I$14</f>
        <v>0</v>
      </c>
      <c r="AA25" s="37"/>
      <c r="AB25" s="44">
        <f aca="true" t="shared" si="12" ref="AB25:AB52">AA25*$G$14</f>
        <v>0</v>
      </c>
      <c r="AC25" s="40"/>
      <c r="AD25" s="18">
        <f aca="true" t="shared" si="13" ref="AD25:AD52">AC25*$I$14</f>
        <v>0</v>
      </c>
      <c r="AE25" s="37"/>
      <c r="AF25" s="43">
        <f aca="true" t="shared" si="14" ref="AF25:AF52">AE25*$G$14</f>
        <v>0</v>
      </c>
      <c r="AG25" s="35"/>
      <c r="AH25" s="17">
        <f aca="true" t="shared" si="15" ref="AH25:AH52">AG25*$I$14</f>
        <v>0</v>
      </c>
      <c r="AI25" s="1">
        <f>(D25+H25+L25+P25+T25+X25+AB25+AF25)/1000</f>
        <v>0.266</v>
      </c>
      <c r="AJ25" s="1">
        <f>(F25+J25+N25+R25+V25+Z25+AD25+AH25)/1000</f>
        <v>2.98</v>
      </c>
      <c r="AK25" s="19">
        <f aca="true" t="shared" si="16" ref="AK25:AK52">AI25+AJ25</f>
        <v>3.246</v>
      </c>
      <c r="AL25" s="20">
        <f aca="true" t="shared" si="17" ref="AL25:AL52">AI25*B25</f>
        <v>10.28356</v>
      </c>
      <c r="AM25" s="16">
        <f aca="true" t="shared" si="18" ref="AM25:AM52">AJ25*B25</f>
        <v>115.20679999999999</v>
      </c>
      <c r="AN25" s="16">
        <f aca="true" t="shared" si="19" ref="AN25:AN52">AL25+AM25</f>
        <v>125.49035999999998</v>
      </c>
    </row>
    <row r="26" spans="1:40" ht="15.75">
      <c r="A26" s="13" t="s">
        <v>44</v>
      </c>
      <c r="B26" s="8">
        <v>65</v>
      </c>
      <c r="C26" s="32">
        <v>28.3</v>
      </c>
      <c r="D26" s="43">
        <f t="shared" si="0"/>
        <v>283</v>
      </c>
      <c r="E26" s="35">
        <v>31.7</v>
      </c>
      <c r="F26" s="17">
        <f t="shared" si="1"/>
        <v>3170</v>
      </c>
      <c r="G26" s="32"/>
      <c r="H26" s="43">
        <f t="shared" si="2"/>
        <v>0</v>
      </c>
      <c r="I26" s="35"/>
      <c r="J26" s="17">
        <f t="shared" si="3"/>
        <v>0</v>
      </c>
      <c r="K26" s="32"/>
      <c r="L26" s="43">
        <f t="shared" si="4"/>
        <v>0</v>
      </c>
      <c r="M26" s="35"/>
      <c r="N26" s="17">
        <f t="shared" si="5"/>
        <v>0</v>
      </c>
      <c r="O26" s="37">
        <v>9</v>
      </c>
      <c r="P26" s="44">
        <f t="shared" si="6"/>
        <v>90</v>
      </c>
      <c r="Q26" s="40">
        <v>12.6</v>
      </c>
      <c r="R26" s="18">
        <f t="shared" si="7"/>
        <v>1260</v>
      </c>
      <c r="S26" s="37"/>
      <c r="T26" s="44">
        <f t="shared" si="8"/>
        <v>0</v>
      </c>
      <c r="U26" s="40"/>
      <c r="V26" s="18">
        <f t="shared" si="9"/>
        <v>0</v>
      </c>
      <c r="W26" s="37"/>
      <c r="X26" s="44">
        <f t="shared" si="10"/>
        <v>0</v>
      </c>
      <c r="Y26" s="40"/>
      <c r="Z26" s="18">
        <f t="shared" si="11"/>
        <v>0</v>
      </c>
      <c r="AA26" s="37"/>
      <c r="AB26" s="44">
        <f t="shared" si="12"/>
        <v>0</v>
      </c>
      <c r="AC26" s="40"/>
      <c r="AD26" s="18">
        <f t="shared" si="13"/>
        <v>0</v>
      </c>
      <c r="AE26" s="37">
        <v>22.8</v>
      </c>
      <c r="AF26" s="43">
        <f t="shared" si="14"/>
        <v>228</v>
      </c>
      <c r="AG26" s="35">
        <v>27.4</v>
      </c>
      <c r="AH26" s="17">
        <f t="shared" si="15"/>
        <v>2740</v>
      </c>
      <c r="AI26" s="1">
        <f aca="true" t="shared" si="20" ref="AI26:AI51">(D26+H26+L26+P26+T26+X26+AB26+AF26)/1000</f>
        <v>0.601</v>
      </c>
      <c r="AJ26" s="1">
        <f aca="true" t="shared" si="21" ref="AJ26:AJ51">(F26+J26+N26+R26+V26+Z26+AD26+AH26)/1000</f>
        <v>7.17</v>
      </c>
      <c r="AK26" s="19">
        <f t="shared" si="16"/>
        <v>7.771</v>
      </c>
      <c r="AL26" s="20">
        <f t="shared" si="17"/>
        <v>39.065</v>
      </c>
      <c r="AM26" s="16">
        <f t="shared" si="18"/>
        <v>466.05</v>
      </c>
      <c r="AN26" s="16">
        <f t="shared" si="19"/>
        <v>505.115</v>
      </c>
    </row>
    <row r="27" spans="1:40" ht="15.75">
      <c r="A27" s="13" t="s">
        <v>45</v>
      </c>
      <c r="B27" s="8">
        <v>19</v>
      </c>
      <c r="C27" s="32">
        <v>0.3</v>
      </c>
      <c r="D27" s="43">
        <f t="shared" si="0"/>
        <v>3</v>
      </c>
      <c r="E27" s="35">
        <v>0.3</v>
      </c>
      <c r="F27" s="17">
        <f t="shared" si="1"/>
        <v>30</v>
      </c>
      <c r="G27" s="32"/>
      <c r="H27" s="43">
        <f t="shared" si="2"/>
        <v>0</v>
      </c>
      <c r="I27" s="35"/>
      <c r="J27" s="17">
        <f t="shared" si="3"/>
        <v>0</v>
      </c>
      <c r="K27" s="32"/>
      <c r="L27" s="43">
        <f t="shared" si="4"/>
        <v>0</v>
      </c>
      <c r="M27" s="35"/>
      <c r="N27" s="17">
        <f t="shared" si="5"/>
        <v>0</v>
      </c>
      <c r="O27" s="37">
        <v>0.8</v>
      </c>
      <c r="P27" s="44">
        <f t="shared" si="6"/>
        <v>8</v>
      </c>
      <c r="Q27" s="40">
        <v>1</v>
      </c>
      <c r="R27" s="18">
        <f t="shared" si="7"/>
        <v>100</v>
      </c>
      <c r="S27" s="38">
        <v>1.1</v>
      </c>
      <c r="T27" s="44">
        <f t="shared" si="8"/>
        <v>11</v>
      </c>
      <c r="U27" s="41">
        <v>1.3</v>
      </c>
      <c r="V27" s="18">
        <f t="shared" si="9"/>
        <v>130</v>
      </c>
      <c r="W27" s="37">
        <v>0.2</v>
      </c>
      <c r="X27" s="44">
        <f t="shared" si="10"/>
        <v>2</v>
      </c>
      <c r="Y27" s="40">
        <v>0.3</v>
      </c>
      <c r="Z27" s="18">
        <f t="shared" si="11"/>
        <v>30</v>
      </c>
      <c r="AA27" s="37">
        <v>0.1</v>
      </c>
      <c r="AB27" s="44">
        <f t="shared" si="12"/>
        <v>1</v>
      </c>
      <c r="AC27" s="40">
        <v>0.1</v>
      </c>
      <c r="AD27" s="18">
        <f t="shared" si="13"/>
        <v>10</v>
      </c>
      <c r="AE27" s="37">
        <v>1.3</v>
      </c>
      <c r="AF27" s="43">
        <f t="shared" si="14"/>
        <v>13</v>
      </c>
      <c r="AG27" s="35">
        <v>1.3</v>
      </c>
      <c r="AH27" s="17">
        <f t="shared" si="15"/>
        <v>130</v>
      </c>
      <c r="AI27" s="1">
        <f t="shared" si="20"/>
        <v>0.038</v>
      </c>
      <c r="AJ27" s="1">
        <f t="shared" si="21"/>
        <v>0.43</v>
      </c>
      <c r="AK27" s="19">
        <f t="shared" si="16"/>
        <v>0.46799999999999997</v>
      </c>
      <c r="AL27" s="20">
        <f t="shared" si="17"/>
        <v>0.722</v>
      </c>
      <c r="AM27" s="16">
        <f t="shared" si="18"/>
        <v>8.17</v>
      </c>
      <c r="AN27" s="16">
        <f t="shared" si="19"/>
        <v>8.892</v>
      </c>
    </row>
    <row r="28" spans="1:40" ht="15.75">
      <c r="A28" s="13" t="s">
        <v>46</v>
      </c>
      <c r="B28" s="8">
        <v>62.7</v>
      </c>
      <c r="C28" s="32">
        <v>8.4</v>
      </c>
      <c r="D28" s="43">
        <f t="shared" si="0"/>
        <v>84</v>
      </c>
      <c r="E28" s="35">
        <v>9.3</v>
      </c>
      <c r="F28" s="17">
        <f t="shared" si="1"/>
        <v>930.0000000000001</v>
      </c>
      <c r="G28" s="32"/>
      <c r="H28" s="43">
        <f t="shared" si="2"/>
        <v>0</v>
      </c>
      <c r="I28" s="35"/>
      <c r="J28" s="17">
        <f t="shared" si="3"/>
        <v>0</v>
      </c>
      <c r="K28" s="32"/>
      <c r="L28" s="43">
        <f t="shared" si="4"/>
        <v>0</v>
      </c>
      <c r="M28" s="35"/>
      <c r="N28" s="17">
        <f t="shared" si="5"/>
        <v>0</v>
      </c>
      <c r="O28" s="37">
        <v>10</v>
      </c>
      <c r="P28" s="44">
        <f t="shared" si="6"/>
        <v>100</v>
      </c>
      <c r="Q28" s="40">
        <v>12</v>
      </c>
      <c r="R28" s="18">
        <f t="shared" si="7"/>
        <v>1200</v>
      </c>
      <c r="S28" s="37"/>
      <c r="T28" s="44">
        <f t="shared" si="8"/>
        <v>0</v>
      </c>
      <c r="U28" s="40"/>
      <c r="V28" s="18">
        <f t="shared" si="9"/>
        <v>0</v>
      </c>
      <c r="W28" s="37"/>
      <c r="X28" s="44">
        <f t="shared" si="10"/>
        <v>0</v>
      </c>
      <c r="Y28" s="40"/>
      <c r="Z28" s="18">
        <f t="shared" si="11"/>
        <v>0</v>
      </c>
      <c r="AA28" s="37"/>
      <c r="AB28" s="44">
        <f t="shared" si="12"/>
        <v>0</v>
      </c>
      <c r="AC28" s="40"/>
      <c r="AD28" s="18">
        <f t="shared" si="13"/>
        <v>0</v>
      </c>
      <c r="AE28" s="37">
        <v>6.7</v>
      </c>
      <c r="AF28" s="43">
        <f t="shared" si="14"/>
        <v>67</v>
      </c>
      <c r="AG28" s="35">
        <v>8</v>
      </c>
      <c r="AH28" s="17">
        <f t="shared" si="15"/>
        <v>800</v>
      </c>
      <c r="AI28" s="1">
        <f t="shared" si="20"/>
        <v>0.251</v>
      </c>
      <c r="AJ28" s="1">
        <f t="shared" si="21"/>
        <v>2.93</v>
      </c>
      <c r="AK28" s="19">
        <f t="shared" si="16"/>
        <v>3.181</v>
      </c>
      <c r="AL28" s="20">
        <f t="shared" si="17"/>
        <v>15.7377</v>
      </c>
      <c r="AM28" s="16">
        <f t="shared" si="18"/>
        <v>183.711</v>
      </c>
      <c r="AN28" s="16">
        <f t="shared" si="19"/>
        <v>199.4487</v>
      </c>
    </row>
    <row r="29" spans="1:40" ht="15.75">
      <c r="A29" s="13" t="s">
        <v>47</v>
      </c>
      <c r="B29" s="8">
        <v>494.6</v>
      </c>
      <c r="C29" s="32">
        <v>4</v>
      </c>
      <c r="D29" s="43">
        <f t="shared" si="0"/>
        <v>40</v>
      </c>
      <c r="E29" s="35">
        <v>4.5</v>
      </c>
      <c r="F29" s="17">
        <f t="shared" si="1"/>
        <v>450</v>
      </c>
      <c r="G29" s="32">
        <v>5</v>
      </c>
      <c r="H29" s="43">
        <f t="shared" si="2"/>
        <v>50</v>
      </c>
      <c r="I29" s="35">
        <v>8</v>
      </c>
      <c r="J29" s="17">
        <f t="shared" si="3"/>
        <v>800</v>
      </c>
      <c r="K29" s="32"/>
      <c r="L29" s="43">
        <f t="shared" si="4"/>
        <v>0</v>
      </c>
      <c r="M29" s="35"/>
      <c r="N29" s="17">
        <f t="shared" si="5"/>
        <v>0</v>
      </c>
      <c r="O29" s="37">
        <v>1.5</v>
      </c>
      <c r="P29" s="44">
        <f t="shared" si="6"/>
        <v>15</v>
      </c>
      <c r="Q29" s="40">
        <v>1.8</v>
      </c>
      <c r="R29" s="18">
        <f t="shared" si="7"/>
        <v>180</v>
      </c>
      <c r="S29" s="37">
        <v>3.6</v>
      </c>
      <c r="T29" s="44">
        <f t="shared" si="8"/>
        <v>36</v>
      </c>
      <c r="U29" s="40">
        <v>4.3</v>
      </c>
      <c r="V29" s="18">
        <f t="shared" si="9"/>
        <v>430</v>
      </c>
      <c r="W29" s="37">
        <v>1</v>
      </c>
      <c r="X29" s="44">
        <f t="shared" si="10"/>
        <v>10</v>
      </c>
      <c r="Y29" s="40">
        <v>1.5</v>
      </c>
      <c r="Z29" s="18">
        <f t="shared" si="11"/>
        <v>150</v>
      </c>
      <c r="AA29" s="37">
        <v>1.7</v>
      </c>
      <c r="AB29" s="44">
        <f t="shared" si="12"/>
        <v>17</v>
      </c>
      <c r="AC29" s="40">
        <v>2.3</v>
      </c>
      <c r="AD29" s="18">
        <f t="shared" si="13"/>
        <v>229.99999999999997</v>
      </c>
      <c r="AE29" s="37">
        <v>3</v>
      </c>
      <c r="AF29" s="43">
        <f t="shared" si="14"/>
        <v>30</v>
      </c>
      <c r="AG29" s="35">
        <v>3.6</v>
      </c>
      <c r="AH29" s="17">
        <f t="shared" si="15"/>
        <v>360</v>
      </c>
      <c r="AI29" s="1">
        <f t="shared" si="20"/>
        <v>0.198</v>
      </c>
      <c r="AJ29" s="1">
        <f t="shared" si="21"/>
        <v>2.6</v>
      </c>
      <c r="AK29" s="19">
        <f t="shared" si="16"/>
        <v>2.798</v>
      </c>
      <c r="AL29" s="20">
        <f t="shared" si="17"/>
        <v>97.9308</v>
      </c>
      <c r="AM29" s="16">
        <f t="shared" si="18"/>
        <v>1285.96</v>
      </c>
      <c r="AN29" s="16">
        <f t="shared" si="19"/>
        <v>1383.8908000000001</v>
      </c>
    </row>
    <row r="30" spans="1:40" ht="15.75">
      <c r="A30" s="13" t="s">
        <v>48</v>
      </c>
      <c r="B30" s="8">
        <v>48</v>
      </c>
      <c r="C30" s="32">
        <v>40</v>
      </c>
      <c r="D30" s="43">
        <f t="shared" si="0"/>
        <v>400</v>
      </c>
      <c r="E30" s="35">
        <v>55</v>
      </c>
      <c r="F30" s="17">
        <f t="shared" si="1"/>
        <v>5500</v>
      </c>
      <c r="G30" s="32"/>
      <c r="H30" s="43">
        <f t="shared" si="2"/>
        <v>0</v>
      </c>
      <c r="I30" s="35"/>
      <c r="J30" s="17">
        <f t="shared" si="3"/>
        <v>0</v>
      </c>
      <c r="K30" s="32"/>
      <c r="L30" s="43">
        <f t="shared" si="4"/>
        <v>0</v>
      </c>
      <c r="M30" s="35"/>
      <c r="N30" s="17">
        <f t="shared" si="5"/>
        <v>0</v>
      </c>
      <c r="O30" s="37"/>
      <c r="P30" s="44">
        <f t="shared" si="6"/>
        <v>0</v>
      </c>
      <c r="Q30" s="40"/>
      <c r="R30" s="18">
        <f t="shared" si="7"/>
        <v>0</v>
      </c>
      <c r="S30" s="37"/>
      <c r="T30" s="44">
        <f t="shared" si="8"/>
        <v>0</v>
      </c>
      <c r="U30" s="40"/>
      <c r="V30" s="18">
        <f t="shared" si="9"/>
        <v>0</v>
      </c>
      <c r="W30" s="37"/>
      <c r="X30" s="44">
        <f t="shared" si="10"/>
        <v>0</v>
      </c>
      <c r="Y30" s="40"/>
      <c r="Z30" s="18">
        <f t="shared" si="11"/>
        <v>0</v>
      </c>
      <c r="AA30" s="37"/>
      <c r="AB30" s="44">
        <f t="shared" si="12"/>
        <v>0</v>
      </c>
      <c r="AC30" s="40"/>
      <c r="AD30" s="18">
        <f t="shared" si="13"/>
        <v>0</v>
      </c>
      <c r="AE30" s="37">
        <v>15.8</v>
      </c>
      <c r="AF30" s="43">
        <f t="shared" si="14"/>
        <v>158</v>
      </c>
      <c r="AG30" s="35">
        <v>31.6</v>
      </c>
      <c r="AH30" s="17">
        <f t="shared" si="15"/>
        <v>3160</v>
      </c>
      <c r="AI30" s="1">
        <f t="shared" si="20"/>
        <v>0.558</v>
      </c>
      <c r="AJ30" s="1">
        <f t="shared" si="21"/>
        <v>8.66</v>
      </c>
      <c r="AK30" s="19">
        <f t="shared" si="16"/>
        <v>9.218</v>
      </c>
      <c r="AL30" s="20">
        <f t="shared" si="17"/>
        <v>26.784000000000002</v>
      </c>
      <c r="AM30" s="16">
        <f t="shared" si="18"/>
        <v>415.68</v>
      </c>
      <c r="AN30" s="16">
        <f t="shared" si="19"/>
        <v>442.464</v>
      </c>
    </row>
    <row r="31" spans="1:40" ht="15.75">
      <c r="A31" s="13" t="s">
        <v>49</v>
      </c>
      <c r="B31" s="8">
        <v>410</v>
      </c>
      <c r="C31" s="32">
        <v>0.2</v>
      </c>
      <c r="D31" s="43">
        <f t="shared" si="0"/>
        <v>2</v>
      </c>
      <c r="E31" s="35">
        <v>0.2</v>
      </c>
      <c r="F31" s="17">
        <f t="shared" si="1"/>
        <v>20</v>
      </c>
      <c r="G31" s="32"/>
      <c r="H31" s="43">
        <f t="shared" si="2"/>
        <v>0</v>
      </c>
      <c r="I31" s="35"/>
      <c r="J31" s="17">
        <f t="shared" si="3"/>
        <v>0</v>
      </c>
      <c r="K31" s="32"/>
      <c r="L31" s="43">
        <f t="shared" si="4"/>
        <v>0</v>
      </c>
      <c r="M31" s="35"/>
      <c r="N31" s="17">
        <f t="shared" si="5"/>
        <v>0</v>
      </c>
      <c r="O31" s="37"/>
      <c r="P31" s="44">
        <f t="shared" si="6"/>
        <v>0</v>
      </c>
      <c r="Q31" s="40"/>
      <c r="R31" s="18">
        <f t="shared" si="7"/>
        <v>0</v>
      </c>
      <c r="S31" s="37"/>
      <c r="T31" s="44">
        <f t="shared" si="8"/>
        <v>0</v>
      </c>
      <c r="U31" s="40"/>
      <c r="V31" s="18">
        <f t="shared" si="9"/>
        <v>0</v>
      </c>
      <c r="W31" s="37"/>
      <c r="X31" s="44">
        <f t="shared" si="10"/>
        <v>0</v>
      </c>
      <c r="Y31" s="40"/>
      <c r="Z31" s="18">
        <f t="shared" si="11"/>
        <v>0</v>
      </c>
      <c r="AA31" s="37"/>
      <c r="AB31" s="44">
        <f t="shared" si="12"/>
        <v>0</v>
      </c>
      <c r="AC31" s="40"/>
      <c r="AD31" s="18">
        <f t="shared" si="13"/>
        <v>0</v>
      </c>
      <c r="AE31" s="37"/>
      <c r="AF31" s="43">
        <f t="shared" si="14"/>
        <v>0</v>
      </c>
      <c r="AG31" s="35"/>
      <c r="AH31" s="17">
        <f t="shared" si="15"/>
        <v>0</v>
      </c>
      <c r="AI31" s="1">
        <f t="shared" si="20"/>
        <v>0.002</v>
      </c>
      <c r="AJ31" s="1">
        <f t="shared" si="21"/>
        <v>0.02</v>
      </c>
      <c r="AK31" s="19">
        <f t="shared" si="16"/>
        <v>0.022</v>
      </c>
      <c r="AL31" s="20">
        <f t="shared" si="17"/>
        <v>0.8200000000000001</v>
      </c>
      <c r="AM31" s="16">
        <f t="shared" si="18"/>
        <v>8.2</v>
      </c>
      <c r="AN31" s="16">
        <f t="shared" si="19"/>
        <v>9.02</v>
      </c>
    </row>
    <row r="32" spans="1:40" ht="15.75">
      <c r="A32" s="13" t="s">
        <v>65</v>
      </c>
      <c r="B32" s="8">
        <v>150</v>
      </c>
      <c r="C32" s="32"/>
      <c r="D32" s="43">
        <f t="shared" si="0"/>
        <v>0</v>
      </c>
      <c r="E32" s="35"/>
      <c r="F32" s="17">
        <f t="shared" si="1"/>
        <v>0</v>
      </c>
      <c r="G32" s="32"/>
      <c r="H32" s="43">
        <f t="shared" si="2"/>
        <v>0</v>
      </c>
      <c r="I32" s="35"/>
      <c r="J32" s="17">
        <f t="shared" si="3"/>
        <v>0</v>
      </c>
      <c r="K32" s="32">
        <v>111.1</v>
      </c>
      <c r="L32" s="43">
        <f t="shared" si="4"/>
        <v>1111</v>
      </c>
      <c r="M32" s="35">
        <v>111.1</v>
      </c>
      <c r="N32" s="17">
        <f t="shared" si="5"/>
        <v>11110</v>
      </c>
      <c r="O32" s="37"/>
      <c r="P32" s="44">
        <f t="shared" si="6"/>
        <v>0</v>
      </c>
      <c r="Q32" s="40"/>
      <c r="R32" s="18">
        <f t="shared" si="7"/>
        <v>0</v>
      </c>
      <c r="S32" s="37"/>
      <c r="T32" s="44">
        <f t="shared" si="8"/>
        <v>0</v>
      </c>
      <c r="U32" s="40"/>
      <c r="V32" s="18">
        <f t="shared" si="9"/>
        <v>0</v>
      </c>
      <c r="W32" s="37"/>
      <c r="X32" s="44">
        <f t="shared" si="10"/>
        <v>0</v>
      </c>
      <c r="Y32" s="40"/>
      <c r="Z32" s="18">
        <f t="shared" si="11"/>
        <v>0</v>
      </c>
      <c r="AA32" s="37"/>
      <c r="AB32" s="44">
        <f t="shared" si="12"/>
        <v>0</v>
      </c>
      <c r="AC32" s="40"/>
      <c r="AD32" s="18">
        <f t="shared" si="13"/>
        <v>0</v>
      </c>
      <c r="AE32" s="37"/>
      <c r="AF32" s="43">
        <f t="shared" si="14"/>
        <v>0</v>
      </c>
      <c r="AG32" s="35"/>
      <c r="AH32" s="17">
        <f t="shared" si="15"/>
        <v>0</v>
      </c>
      <c r="AI32" s="1">
        <f t="shared" si="20"/>
        <v>1.111</v>
      </c>
      <c r="AJ32" s="1">
        <f t="shared" si="21"/>
        <v>11.11</v>
      </c>
      <c r="AK32" s="19">
        <f t="shared" si="16"/>
        <v>12.221</v>
      </c>
      <c r="AL32" s="20">
        <f t="shared" si="17"/>
        <v>166.65</v>
      </c>
      <c r="AM32" s="16">
        <f t="shared" si="18"/>
        <v>1666.5</v>
      </c>
      <c r="AN32" s="16">
        <f t="shared" si="19"/>
        <v>1833.15</v>
      </c>
    </row>
    <row r="33" spans="1:40" ht="15.75">
      <c r="A33" s="13" t="s">
        <v>17</v>
      </c>
      <c r="B33" s="8">
        <v>46.07</v>
      </c>
      <c r="C33" s="32"/>
      <c r="D33" s="43">
        <f t="shared" si="0"/>
        <v>0</v>
      </c>
      <c r="E33" s="35"/>
      <c r="F33" s="17">
        <f t="shared" si="1"/>
        <v>0</v>
      </c>
      <c r="G33" s="32"/>
      <c r="H33" s="43">
        <f t="shared" si="2"/>
        <v>0</v>
      </c>
      <c r="I33" s="35"/>
      <c r="J33" s="17">
        <f t="shared" si="3"/>
        <v>0</v>
      </c>
      <c r="K33" s="32"/>
      <c r="L33" s="43">
        <f t="shared" si="4"/>
        <v>0</v>
      </c>
      <c r="M33" s="35"/>
      <c r="N33" s="17">
        <f t="shared" si="5"/>
        <v>0</v>
      </c>
      <c r="O33" s="37">
        <v>50</v>
      </c>
      <c r="P33" s="44">
        <f t="shared" si="6"/>
        <v>500</v>
      </c>
      <c r="Q33" s="40">
        <v>60</v>
      </c>
      <c r="R33" s="18">
        <f t="shared" si="7"/>
        <v>6000</v>
      </c>
      <c r="S33" s="38"/>
      <c r="T33" s="44">
        <f t="shared" si="8"/>
        <v>0</v>
      </c>
      <c r="U33" s="40"/>
      <c r="V33" s="18">
        <f t="shared" si="9"/>
        <v>0</v>
      </c>
      <c r="W33" s="38"/>
      <c r="X33" s="44">
        <f t="shared" si="10"/>
        <v>0</v>
      </c>
      <c r="Y33" s="40"/>
      <c r="Z33" s="18">
        <f t="shared" si="11"/>
        <v>0</v>
      </c>
      <c r="AA33" s="37"/>
      <c r="AB33" s="44">
        <f t="shared" si="12"/>
        <v>0</v>
      </c>
      <c r="AC33" s="40"/>
      <c r="AD33" s="18">
        <f t="shared" si="13"/>
        <v>0</v>
      </c>
      <c r="AE33" s="37">
        <v>15</v>
      </c>
      <c r="AF33" s="43">
        <f t="shared" si="14"/>
        <v>150</v>
      </c>
      <c r="AG33" s="35">
        <v>18</v>
      </c>
      <c r="AH33" s="17">
        <f t="shared" si="15"/>
        <v>1800</v>
      </c>
      <c r="AI33" s="1">
        <f t="shared" si="20"/>
        <v>0.65</v>
      </c>
      <c r="AJ33" s="1">
        <f t="shared" si="21"/>
        <v>7.8</v>
      </c>
      <c r="AK33" s="19">
        <f t="shared" si="16"/>
        <v>8.45</v>
      </c>
      <c r="AL33" s="20">
        <f t="shared" si="17"/>
        <v>29.945500000000003</v>
      </c>
      <c r="AM33" s="16">
        <f t="shared" si="18"/>
        <v>359.346</v>
      </c>
      <c r="AN33" s="16">
        <f t="shared" si="19"/>
        <v>389.2915</v>
      </c>
    </row>
    <row r="34" spans="1:40" ht="15.75">
      <c r="A34" s="13" t="s">
        <v>68</v>
      </c>
      <c r="B34" s="8">
        <v>28.83</v>
      </c>
      <c r="C34" s="32"/>
      <c r="D34" s="43">
        <f t="shared" si="0"/>
        <v>0</v>
      </c>
      <c r="E34" s="35"/>
      <c r="F34" s="17">
        <f t="shared" si="1"/>
        <v>0</v>
      </c>
      <c r="G34" s="32"/>
      <c r="H34" s="43">
        <f t="shared" si="2"/>
        <v>0</v>
      </c>
      <c r="I34" s="35"/>
      <c r="J34" s="17">
        <f t="shared" si="3"/>
        <v>0</v>
      </c>
      <c r="K34" s="32"/>
      <c r="L34" s="43">
        <f t="shared" si="4"/>
        <v>0</v>
      </c>
      <c r="M34" s="35"/>
      <c r="N34" s="17">
        <f t="shared" si="5"/>
        <v>0</v>
      </c>
      <c r="O34" s="37">
        <v>3</v>
      </c>
      <c r="P34" s="44">
        <f t="shared" si="6"/>
        <v>30</v>
      </c>
      <c r="Q34" s="40">
        <v>3.6</v>
      </c>
      <c r="R34" s="18">
        <f t="shared" si="7"/>
        <v>360</v>
      </c>
      <c r="S34" s="38"/>
      <c r="T34" s="44">
        <f t="shared" si="8"/>
        <v>0</v>
      </c>
      <c r="U34" s="41"/>
      <c r="V34" s="18">
        <f t="shared" si="9"/>
        <v>0</v>
      </c>
      <c r="W34" s="37"/>
      <c r="X34" s="44">
        <f t="shared" si="10"/>
        <v>0</v>
      </c>
      <c r="Y34" s="40"/>
      <c r="Z34" s="18">
        <f t="shared" si="11"/>
        <v>0</v>
      </c>
      <c r="AA34" s="37"/>
      <c r="AB34" s="44">
        <f t="shared" si="12"/>
        <v>0</v>
      </c>
      <c r="AC34" s="40"/>
      <c r="AD34" s="18">
        <f t="shared" si="13"/>
        <v>0</v>
      </c>
      <c r="AE34" s="37"/>
      <c r="AF34" s="43">
        <f t="shared" si="14"/>
        <v>0</v>
      </c>
      <c r="AG34" s="35"/>
      <c r="AH34" s="17">
        <f t="shared" si="15"/>
        <v>0</v>
      </c>
      <c r="AI34" s="1">
        <f t="shared" si="20"/>
        <v>0.03</v>
      </c>
      <c r="AJ34" s="1">
        <f t="shared" si="21"/>
        <v>0.36</v>
      </c>
      <c r="AK34" s="19">
        <f t="shared" si="16"/>
        <v>0.39</v>
      </c>
      <c r="AL34" s="20">
        <f t="shared" si="17"/>
        <v>0.8648999999999999</v>
      </c>
      <c r="AM34" s="16">
        <f t="shared" si="18"/>
        <v>10.378799999999998</v>
      </c>
      <c r="AN34" s="16">
        <f t="shared" si="19"/>
        <v>11.243699999999999</v>
      </c>
    </row>
    <row r="35" spans="1:40" ht="15.75">
      <c r="A35" s="13" t="s">
        <v>15</v>
      </c>
      <c r="B35" s="8">
        <v>39.03</v>
      </c>
      <c r="C35" s="32"/>
      <c r="D35" s="43">
        <f t="shared" si="0"/>
        <v>0</v>
      </c>
      <c r="E35" s="35"/>
      <c r="F35" s="17">
        <f t="shared" si="1"/>
        <v>0</v>
      </c>
      <c r="G35" s="32"/>
      <c r="H35" s="43">
        <f t="shared" si="2"/>
        <v>0</v>
      </c>
      <c r="I35" s="35"/>
      <c r="J35" s="17">
        <f t="shared" si="3"/>
        <v>0</v>
      </c>
      <c r="K35" s="32"/>
      <c r="L35" s="43">
        <f t="shared" si="4"/>
        <v>0</v>
      </c>
      <c r="M35" s="35"/>
      <c r="N35" s="17">
        <f t="shared" si="5"/>
        <v>0</v>
      </c>
      <c r="O35" s="37">
        <v>1.8</v>
      </c>
      <c r="P35" s="44">
        <f t="shared" si="6"/>
        <v>18</v>
      </c>
      <c r="Q35" s="40">
        <v>2.2</v>
      </c>
      <c r="R35" s="18">
        <f t="shared" si="7"/>
        <v>220.00000000000003</v>
      </c>
      <c r="S35" s="37">
        <v>3</v>
      </c>
      <c r="T35" s="44">
        <f t="shared" si="8"/>
        <v>30</v>
      </c>
      <c r="U35" s="40">
        <v>3.6</v>
      </c>
      <c r="V35" s="18">
        <f t="shared" si="9"/>
        <v>360</v>
      </c>
      <c r="W35" s="37">
        <v>0.5</v>
      </c>
      <c r="X35" s="44">
        <f t="shared" si="10"/>
        <v>5</v>
      </c>
      <c r="Y35" s="40">
        <v>0.8</v>
      </c>
      <c r="Z35" s="18">
        <f t="shared" si="11"/>
        <v>80</v>
      </c>
      <c r="AA35" s="37">
        <v>4.3</v>
      </c>
      <c r="AB35" s="44">
        <f t="shared" si="12"/>
        <v>43</v>
      </c>
      <c r="AC35" s="40">
        <v>7.2</v>
      </c>
      <c r="AD35" s="18">
        <f t="shared" si="13"/>
        <v>720</v>
      </c>
      <c r="AE35" s="37">
        <v>10.8</v>
      </c>
      <c r="AF35" s="43">
        <f t="shared" si="14"/>
        <v>108</v>
      </c>
      <c r="AG35" s="35">
        <v>13</v>
      </c>
      <c r="AH35" s="17">
        <f t="shared" si="15"/>
        <v>1300</v>
      </c>
      <c r="AI35" s="1">
        <f t="shared" si="20"/>
        <v>0.204</v>
      </c>
      <c r="AJ35" s="1">
        <f t="shared" si="21"/>
        <v>2.68</v>
      </c>
      <c r="AK35" s="19">
        <f t="shared" si="16"/>
        <v>2.8840000000000003</v>
      </c>
      <c r="AL35" s="20">
        <f t="shared" si="17"/>
        <v>7.96212</v>
      </c>
      <c r="AM35" s="16">
        <f t="shared" si="18"/>
        <v>104.60040000000001</v>
      </c>
      <c r="AN35" s="16">
        <f t="shared" si="19"/>
        <v>112.56252</v>
      </c>
    </row>
    <row r="36" spans="1:40" ht="16.5" customHeight="1">
      <c r="A36" s="13" t="s">
        <v>16</v>
      </c>
      <c r="B36" s="8">
        <v>52</v>
      </c>
      <c r="C36" s="32"/>
      <c r="D36" s="43">
        <f t="shared" si="0"/>
        <v>0</v>
      </c>
      <c r="E36" s="35"/>
      <c r="F36" s="17">
        <f t="shared" si="1"/>
        <v>0</v>
      </c>
      <c r="G36" s="32"/>
      <c r="H36" s="43">
        <f t="shared" si="2"/>
        <v>0</v>
      </c>
      <c r="I36" s="35"/>
      <c r="J36" s="17">
        <f t="shared" si="3"/>
        <v>0</v>
      </c>
      <c r="K36" s="32"/>
      <c r="L36" s="43">
        <f t="shared" si="4"/>
        <v>0</v>
      </c>
      <c r="M36" s="35"/>
      <c r="N36" s="17">
        <f t="shared" si="5"/>
        <v>0</v>
      </c>
      <c r="O36" s="37">
        <v>8</v>
      </c>
      <c r="P36" s="44">
        <f t="shared" si="6"/>
        <v>80</v>
      </c>
      <c r="Q36" s="40">
        <v>9.6</v>
      </c>
      <c r="R36" s="18">
        <f t="shared" si="7"/>
        <v>960</v>
      </c>
      <c r="S36" s="37">
        <v>6.67</v>
      </c>
      <c r="T36" s="44">
        <f t="shared" si="8"/>
        <v>66.7</v>
      </c>
      <c r="U36" s="40">
        <v>8</v>
      </c>
      <c r="V36" s="18">
        <f t="shared" si="9"/>
        <v>800</v>
      </c>
      <c r="W36" s="37"/>
      <c r="X36" s="44">
        <f t="shared" si="10"/>
        <v>0</v>
      </c>
      <c r="Y36" s="40"/>
      <c r="Z36" s="18">
        <f t="shared" si="11"/>
        <v>0</v>
      </c>
      <c r="AA36" s="37"/>
      <c r="AB36" s="44">
        <f t="shared" si="12"/>
        <v>0</v>
      </c>
      <c r="AC36" s="40"/>
      <c r="AD36" s="18">
        <f t="shared" si="13"/>
        <v>0</v>
      </c>
      <c r="AE36" s="37">
        <v>4</v>
      </c>
      <c r="AF36" s="43">
        <f t="shared" si="14"/>
        <v>40</v>
      </c>
      <c r="AG36" s="35">
        <v>4.8</v>
      </c>
      <c r="AH36" s="17">
        <f t="shared" si="15"/>
        <v>480</v>
      </c>
      <c r="AI36" s="1">
        <f t="shared" si="20"/>
        <v>0.18669999999999998</v>
      </c>
      <c r="AJ36" s="1">
        <f t="shared" si="21"/>
        <v>2.24</v>
      </c>
      <c r="AK36" s="19">
        <f t="shared" si="16"/>
        <v>2.4267000000000003</v>
      </c>
      <c r="AL36" s="20">
        <f t="shared" si="17"/>
        <v>9.7084</v>
      </c>
      <c r="AM36" s="16">
        <f t="shared" si="18"/>
        <v>116.48000000000002</v>
      </c>
      <c r="AN36" s="16">
        <f t="shared" si="19"/>
        <v>126.18840000000002</v>
      </c>
    </row>
    <row r="37" spans="1:40" ht="15.75">
      <c r="A37" s="13" t="s">
        <v>54</v>
      </c>
      <c r="B37" s="8">
        <v>33.86</v>
      </c>
      <c r="C37" s="32"/>
      <c r="D37" s="43">
        <f t="shared" si="0"/>
        <v>0</v>
      </c>
      <c r="E37" s="35"/>
      <c r="F37" s="17">
        <f t="shared" si="1"/>
        <v>0</v>
      </c>
      <c r="G37" s="32"/>
      <c r="H37" s="43">
        <f t="shared" si="2"/>
        <v>0</v>
      </c>
      <c r="I37" s="35"/>
      <c r="J37" s="17">
        <f t="shared" si="3"/>
        <v>0</v>
      </c>
      <c r="K37" s="32"/>
      <c r="L37" s="43">
        <f t="shared" si="4"/>
        <v>0</v>
      </c>
      <c r="M37" s="35"/>
      <c r="N37" s="17">
        <f t="shared" si="5"/>
        <v>0</v>
      </c>
      <c r="O37" s="37">
        <v>1</v>
      </c>
      <c r="P37" s="44">
        <f t="shared" si="6"/>
        <v>10</v>
      </c>
      <c r="Q37" s="40">
        <v>1.5</v>
      </c>
      <c r="R37" s="18">
        <f t="shared" si="7"/>
        <v>150</v>
      </c>
      <c r="S37" s="37">
        <v>1.7</v>
      </c>
      <c r="T37" s="44">
        <f t="shared" si="8"/>
        <v>17</v>
      </c>
      <c r="U37" s="40">
        <v>2.3</v>
      </c>
      <c r="V37" s="18">
        <f t="shared" si="9"/>
        <v>229.99999999999997</v>
      </c>
      <c r="W37" s="37"/>
      <c r="X37" s="44">
        <f t="shared" si="10"/>
        <v>0</v>
      </c>
      <c r="Y37" s="40"/>
      <c r="Z37" s="18">
        <f t="shared" si="11"/>
        <v>0</v>
      </c>
      <c r="AA37" s="37"/>
      <c r="AB37" s="44">
        <f t="shared" si="12"/>
        <v>0</v>
      </c>
      <c r="AC37" s="40"/>
      <c r="AD37" s="18">
        <f t="shared" si="13"/>
        <v>0</v>
      </c>
      <c r="AE37" s="37">
        <v>6</v>
      </c>
      <c r="AF37" s="43">
        <f t="shared" si="14"/>
        <v>60</v>
      </c>
      <c r="AG37" s="35">
        <v>7.2</v>
      </c>
      <c r="AH37" s="17">
        <f t="shared" si="15"/>
        <v>720</v>
      </c>
      <c r="AI37" s="1">
        <f t="shared" si="20"/>
        <v>0.087</v>
      </c>
      <c r="AJ37" s="1">
        <f t="shared" si="21"/>
        <v>1.1</v>
      </c>
      <c r="AK37" s="19">
        <f t="shared" si="16"/>
        <v>1.187</v>
      </c>
      <c r="AL37" s="20">
        <f t="shared" si="17"/>
        <v>2.94582</v>
      </c>
      <c r="AM37" s="16">
        <f t="shared" si="18"/>
        <v>37.246</v>
      </c>
      <c r="AN37" s="16">
        <f t="shared" si="19"/>
        <v>40.19182</v>
      </c>
    </row>
    <row r="38" spans="1:40" ht="15.75">
      <c r="A38" s="13" t="s">
        <v>70</v>
      </c>
      <c r="B38" s="8">
        <v>1860</v>
      </c>
      <c r="C38" s="32"/>
      <c r="D38" s="43">
        <f t="shared" si="0"/>
        <v>0</v>
      </c>
      <c r="E38" s="35"/>
      <c r="F38" s="17">
        <f t="shared" si="1"/>
        <v>0</v>
      </c>
      <c r="G38" s="32"/>
      <c r="H38" s="43">
        <f t="shared" si="2"/>
        <v>0</v>
      </c>
      <c r="I38" s="35"/>
      <c r="J38" s="17">
        <f t="shared" si="3"/>
        <v>0</v>
      </c>
      <c r="K38" s="32"/>
      <c r="L38" s="43">
        <f t="shared" si="4"/>
        <v>0</v>
      </c>
      <c r="M38" s="35"/>
      <c r="N38" s="17">
        <f t="shared" si="5"/>
        <v>0</v>
      </c>
      <c r="O38" s="37">
        <v>1.9</v>
      </c>
      <c r="P38" s="44">
        <f t="shared" si="6"/>
        <v>19</v>
      </c>
      <c r="Q38" s="40">
        <v>2.3</v>
      </c>
      <c r="R38" s="18">
        <f t="shared" si="7"/>
        <v>229.99999999999997</v>
      </c>
      <c r="S38" s="37"/>
      <c r="T38" s="44">
        <f t="shared" si="8"/>
        <v>0</v>
      </c>
      <c r="U38" s="40"/>
      <c r="V38" s="18">
        <f t="shared" si="9"/>
        <v>0</v>
      </c>
      <c r="W38" s="37"/>
      <c r="X38" s="44">
        <f t="shared" si="10"/>
        <v>0</v>
      </c>
      <c r="Y38" s="40"/>
      <c r="Z38" s="18">
        <f t="shared" si="11"/>
        <v>0</v>
      </c>
      <c r="AA38" s="37"/>
      <c r="AB38" s="44">
        <f t="shared" si="12"/>
        <v>0</v>
      </c>
      <c r="AC38" s="40"/>
      <c r="AD38" s="18">
        <f t="shared" si="13"/>
        <v>0</v>
      </c>
      <c r="AE38" s="37"/>
      <c r="AF38" s="43">
        <f t="shared" si="14"/>
        <v>0</v>
      </c>
      <c r="AG38" s="35"/>
      <c r="AH38" s="17">
        <f t="shared" si="15"/>
        <v>0</v>
      </c>
      <c r="AI38" s="1">
        <f t="shared" si="20"/>
        <v>0.019</v>
      </c>
      <c r="AJ38" s="1">
        <f t="shared" si="21"/>
        <v>0.22999999999999998</v>
      </c>
      <c r="AK38" s="19">
        <f t="shared" si="16"/>
        <v>0.24899999999999997</v>
      </c>
      <c r="AL38" s="20">
        <f t="shared" si="17"/>
        <v>35.339999999999996</v>
      </c>
      <c r="AM38" s="16">
        <f t="shared" si="18"/>
        <v>427.79999999999995</v>
      </c>
      <c r="AN38" s="16">
        <f t="shared" si="19"/>
        <v>463.13999999999993</v>
      </c>
    </row>
    <row r="39" spans="1:40" ht="15.75">
      <c r="A39" s="13" t="s">
        <v>55</v>
      </c>
      <c r="B39" s="8">
        <v>110</v>
      </c>
      <c r="C39" s="32"/>
      <c r="D39" s="43">
        <f t="shared" si="0"/>
        <v>0</v>
      </c>
      <c r="E39" s="35"/>
      <c r="F39" s="17">
        <f t="shared" si="1"/>
        <v>0</v>
      </c>
      <c r="G39" s="32"/>
      <c r="H39" s="43">
        <f t="shared" si="2"/>
        <v>0</v>
      </c>
      <c r="I39" s="35"/>
      <c r="J39" s="17">
        <f t="shared" si="3"/>
        <v>0</v>
      </c>
      <c r="K39" s="32"/>
      <c r="L39" s="43">
        <f t="shared" si="4"/>
        <v>0</v>
      </c>
      <c r="M39" s="35"/>
      <c r="N39" s="17">
        <f t="shared" si="5"/>
        <v>0</v>
      </c>
      <c r="O39" s="38">
        <v>3.3</v>
      </c>
      <c r="P39" s="44">
        <f t="shared" si="6"/>
        <v>33</v>
      </c>
      <c r="Q39" s="41">
        <v>5.5</v>
      </c>
      <c r="R39" s="18">
        <f t="shared" si="7"/>
        <v>550</v>
      </c>
      <c r="S39" s="37"/>
      <c r="T39" s="44">
        <f t="shared" si="8"/>
        <v>0</v>
      </c>
      <c r="U39" s="40"/>
      <c r="V39" s="18">
        <f t="shared" si="9"/>
        <v>0</v>
      </c>
      <c r="W39" s="37"/>
      <c r="X39" s="44">
        <f t="shared" si="10"/>
        <v>0</v>
      </c>
      <c r="Y39" s="40"/>
      <c r="Z39" s="18">
        <f t="shared" si="11"/>
        <v>0</v>
      </c>
      <c r="AA39" s="37"/>
      <c r="AB39" s="44">
        <f t="shared" si="12"/>
        <v>0</v>
      </c>
      <c r="AC39" s="40"/>
      <c r="AD39" s="18">
        <f t="shared" si="13"/>
        <v>0</v>
      </c>
      <c r="AE39" s="37"/>
      <c r="AF39" s="43">
        <f t="shared" si="14"/>
        <v>0</v>
      </c>
      <c r="AG39" s="35"/>
      <c r="AH39" s="17">
        <f t="shared" si="15"/>
        <v>0</v>
      </c>
      <c r="AI39" s="1">
        <f t="shared" si="20"/>
        <v>0.033</v>
      </c>
      <c r="AJ39" s="1">
        <f t="shared" si="21"/>
        <v>0.55</v>
      </c>
      <c r="AK39" s="19">
        <f t="shared" si="16"/>
        <v>0.5830000000000001</v>
      </c>
      <c r="AL39" s="20">
        <f t="shared" si="17"/>
        <v>3.6300000000000003</v>
      </c>
      <c r="AM39" s="16">
        <f t="shared" si="18"/>
        <v>60.50000000000001</v>
      </c>
      <c r="AN39" s="16">
        <f t="shared" si="19"/>
        <v>64.13000000000001</v>
      </c>
    </row>
    <row r="40" spans="1:40" ht="15.75">
      <c r="A40" s="13" t="s">
        <v>69</v>
      </c>
      <c r="B40" s="8">
        <v>110</v>
      </c>
      <c r="C40" s="32"/>
      <c r="D40" s="43">
        <f t="shared" si="0"/>
        <v>0</v>
      </c>
      <c r="E40" s="35"/>
      <c r="F40" s="17">
        <f t="shared" si="1"/>
        <v>0</v>
      </c>
      <c r="G40" s="32"/>
      <c r="H40" s="43">
        <f t="shared" si="2"/>
        <v>0</v>
      </c>
      <c r="I40" s="35"/>
      <c r="J40" s="17">
        <f t="shared" si="3"/>
        <v>0</v>
      </c>
      <c r="K40" s="32"/>
      <c r="L40" s="43">
        <f t="shared" si="4"/>
        <v>0</v>
      </c>
      <c r="M40" s="35"/>
      <c r="N40" s="17">
        <f t="shared" si="5"/>
        <v>0</v>
      </c>
      <c r="O40" s="37">
        <v>9</v>
      </c>
      <c r="P40" s="44">
        <f t="shared" si="6"/>
        <v>90</v>
      </c>
      <c r="Q40" s="40">
        <v>10.8</v>
      </c>
      <c r="R40" s="18">
        <f t="shared" si="7"/>
        <v>1080</v>
      </c>
      <c r="S40" s="37"/>
      <c r="T40" s="44">
        <f t="shared" si="8"/>
        <v>0</v>
      </c>
      <c r="U40" s="40"/>
      <c r="V40" s="18">
        <f t="shared" si="9"/>
        <v>0</v>
      </c>
      <c r="W40" s="37"/>
      <c r="X40" s="44">
        <f t="shared" si="10"/>
        <v>0</v>
      </c>
      <c r="Y40" s="40"/>
      <c r="Z40" s="18">
        <f t="shared" si="11"/>
        <v>0</v>
      </c>
      <c r="AA40" s="37"/>
      <c r="AB40" s="44">
        <f t="shared" si="12"/>
        <v>0</v>
      </c>
      <c r="AC40" s="40"/>
      <c r="AD40" s="18">
        <f t="shared" si="13"/>
        <v>0</v>
      </c>
      <c r="AE40" s="37"/>
      <c r="AF40" s="43">
        <f t="shared" si="14"/>
        <v>0</v>
      </c>
      <c r="AG40" s="35"/>
      <c r="AH40" s="17">
        <f t="shared" si="15"/>
        <v>0</v>
      </c>
      <c r="AI40" s="1">
        <f t="shared" si="20"/>
        <v>0.09</v>
      </c>
      <c r="AJ40" s="1">
        <f t="shared" si="21"/>
        <v>1.08</v>
      </c>
      <c r="AK40" s="19">
        <f t="shared" si="16"/>
        <v>1.1700000000000002</v>
      </c>
      <c r="AL40" s="20">
        <f t="shared" si="17"/>
        <v>9.9</v>
      </c>
      <c r="AM40" s="16">
        <f t="shared" si="18"/>
        <v>118.80000000000001</v>
      </c>
      <c r="AN40" s="16">
        <f t="shared" si="19"/>
        <v>128.70000000000002</v>
      </c>
    </row>
    <row r="41" spans="1:40" ht="15.75">
      <c r="A41" s="13" t="s">
        <v>56</v>
      </c>
      <c r="B41" s="8">
        <v>122.8</v>
      </c>
      <c r="C41" s="32"/>
      <c r="D41" s="43">
        <f t="shared" si="0"/>
        <v>0</v>
      </c>
      <c r="E41" s="35"/>
      <c r="F41" s="17">
        <f t="shared" si="1"/>
        <v>0</v>
      </c>
      <c r="G41" s="32"/>
      <c r="H41" s="43">
        <f t="shared" si="2"/>
        <v>0</v>
      </c>
      <c r="I41" s="35"/>
      <c r="J41" s="17">
        <f t="shared" si="3"/>
        <v>0</v>
      </c>
      <c r="K41" s="32"/>
      <c r="L41" s="43">
        <f t="shared" si="4"/>
        <v>0</v>
      </c>
      <c r="M41" s="35"/>
      <c r="N41" s="17">
        <f t="shared" si="5"/>
        <v>0</v>
      </c>
      <c r="O41" s="37">
        <v>1.5</v>
      </c>
      <c r="P41" s="44">
        <f t="shared" si="6"/>
        <v>15</v>
      </c>
      <c r="Q41" s="40">
        <v>1</v>
      </c>
      <c r="R41" s="18">
        <f t="shared" si="7"/>
        <v>100</v>
      </c>
      <c r="S41" s="37"/>
      <c r="T41" s="44">
        <f t="shared" si="8"/>
        <v>0</v>
      </c>
      <c r="U41" s="40"/>
      <c r="V41" s="18">
        <f t="shared" si="9"/>
        <v>0</v>
      </c>
      <c r="W41" s="37"/>
      <c r="X41" s="44">
        <f t="shared" si="10"/>
        <v>0</v>
      </c>
      <c r="Y41" s="40"/>
      <c r="Z41" s="18">
        <f t="shared" si="11"/>
        <v>0</v>
      </c>
      <c r="AA41" s="37"/>
      <c r="AB41" s="44">
        <f t="shared" si="12"/>
        <v>0</v>
      </c>
      <c r="AC41" s="40"/>
      <c r="AD41" s="18">
        <f t="shared" si="13"/>
        <v>0</v>
      </c>
      <c r="AE41" s="37"/>
      <c r="AF41" s="43">
        <f t="shared" si="14"/>
        <v>0</v>
      </c>
      <c r="AG41" s="35"/>
      <c r="AH41" s="17">
        <f t="shared" si="15"/>
        <v>0</v>
      </c>
      <c r="AI41" s="1">
        <f t="shared" si="20"/>
        <v>0.015</v>
      </c>
      <c r="AJ41" s="1">
        <f t="shared" si="21"/>
        <v>0.1</v>
      </c>
      <c r="AK41" s="19">
        <f t="shared" si="16"/>
        <v>0.115</v>
      </c>
      <c r="AL41" s="20">
        <f t="shared" si="17"/>
        <v>1.8419999999999999</v>
      </c>
      <c r="AM41" s="16">
        <f t="shared" si="18"/>
        <v>12.280000000000001</v>
      </c>
      <c r="AN41" s="16">
        <f t="shared" si="19"/>
        <v>14.122000000000002</v>
      </c>
    </row>
    <row r="42" spans="1:40" ht="15.75">
      <c r="A42" s="13" t="s">
        <v>71</v>
      </c>
      <c r="B42" s="8">
        <v>182</v>
      </c>
      <c r="C42" s="32"/>
      <c r="D42" s="43">
        <f t="shared" si="0"/>
        <v>0</v>
      </c>
      <c r="E42" s="35"/>
      <c r="F42" s="17">
        <f t="shared" si="1"/>
        <v>0</v>
      </c>
      <c r="G42" s="32"/>
      <c r="H42" s="43">
        <f t="shared" si="2"/>
        <v>0</v>
      </c>
      <c r="I42" s="35"/>
      <c r="J42" s="17">
        <f t="shared" si="3"/>
        <v>0</v>
      </c>
      <c r="K42" s="32"/>
      <c r="L42" s="43">
        <f t="shared" si="4"/>
        <v>0</v>
      </c>
      <c r="M42" s="35"/>
      <c r="N42" s="17">
        <f t="shared" si="5"/>
        <v>0</v>
      </c>
      <c r="O42" s="37">
        <v>3</v>
      </c>
      <c r="P42" s="44">
        <f t="shared" si="6"/>
        <v>30</v>
      </c>
      <c r="Q42" s="40">
        <v>3.6</v>
      </c>
      <c r="R42" s="18">
        <f t="shared" si="7"/>
        <v>360</v>
      </c>
      <c r="S42" s="37"/>
      <c r="T42" s="44">
        <f t="shared" si="8"/>
        <v>0</v>
      </c>
      <c r="U42" s="40"/>
      <c r="V42" s="18">
        <f t="shared" si="9"/>
        <v>0</v>
      </c>
      <c r="W42" s="37"/>
      <c r="X42" s="44">
        <f t="shared" si="10"/>
        <v>0</v>
      </c>
      <c r="Y42" s="40"/>
      <c r="Z42" s="18">
        <f t="shared" si="11"/>
        <v>0</v>
      </c>
      <c r="AA42" s="37"/>
      <c r="AB42" s="44">
        <f t="shared" si="12"/>
        <v>0</v>
      </c>
      <c r="AC42" s="40"/>
      <c r="AD42" s="18">
        <f t="shared" si="13"/>
        <v>0</v>
      </c>
      <c r="AE42" s="37"/>
      <c r="AF42" s="43">
        <f t="shared" si="14"/>
        <v>0</v>
      </c>
      <c r="AG42" s="35"/>
      <c r="AH42" s="17">
        <f t="shared" si="15"/>
        <v>0</v>
      </c>
      <c r="AI42" s="1">
        <f t="shared" si="20"/>
        <v>0.03</v>
      </c>
      <c r="AJ42" s="1">
        <f t="shared" si="21"/>
        <v>0.36</v>
      </c>
      <c r="AK42" s="19">
        <f t="shared" si="16"/>
        <v>0.39</v>
      </c>
      <c r="AL42" s="20">
        <f t="shared" si="17"/>
        <v>5.46</v>
      </c>
      <c r="AM42" s="16">
        <f t="shared" si="18"/>
        <v>65.52</v>
      </c>
      <c r="AN42" s="16">
        <f t="shared" si="19"/>
        <v>70.97999999999999</v>
      </c>
    </row>
    <row r="43" spans="1:40" ht="15.75">
      <c r="A43" s="13" t="s">
        <v>73</v>
      </c>
      <c r="B43" s="8">
        <v>312.48</v>
      </c>
      <c r="C43" s="32"/>
      <c r="D43" s="43">
        <f t="shared" si="0"/>
        <v>0</v>
      </c>
      <c r="E43" s="35"/>
      <c r="F43" s="17">
        <f t="shared" si="1"/>
        <v>0</v>
      </c>
      <c r="G43" s="32"/>
      <c r="H43" s="43">
        <f t="shared" si="2"/>
        <v>0</v>
      </c>
      <c r="I43" s="35"/>
      <c r="J43" s="17">
        <f t="shared" si="3"/>
        <v>0</v>
      </c>
      <c r="K43" s="32"/>
      <c r="L43" s="43">
        <f t="shared" si="4"/>
        <v>0</v>
      </c>
      <c r="M43" s="35"/>
      <c r="N43" s="17">
        <f t="shared" si="5"/>
        <v>0</v>
      </c>
      <c r="O43" s="37">
        <v>29.41</v>
      </c>
      <c r="P43" s="44">
        <f t="shared" si="6"/>
        <v>294.1</v>
      </c>
      <c r="Q43" s="40">
        <v>35.3</v>
      </c>
      <c r="R43" s="18">
        <f t="shared" si="7"/>
        <v>3529.9999999999995</v>
      </c>
      <c r="S43" s="37"/>
      <c r="T43" s="44">
        <f t="shared" si="8"/>
        <v>0</v>
      </c>
      <c r="U43" s="40"/>
      <c r="V43" s="18">
        <f t="shared" si="9"/>
        <v>0</v>
      </c>
      <c r="W43" s="37"/>
      <c r="X43" s="44">
        <f t="shared" si="10"/>
        <v>0</v>
      </c>
      <c r="Y43" s="40"/>
      <c r="Z43" s="18">
        <f t="shared" si="11"/>
        <v>0</v>
      </c>
      <c r="AA43" s="37"/>
      <c r="AB43" s="44">
        <f t="shared" si="12"/>
        <v>0</v>
      </c>
      <c r="AC43" s="40"/>
      <c r="AD43" s="18">
        <f t="shared" si="13"/>
        <v>0</v>
      </c>
      <c r="AE43" s="37"/>
      <c r="AF43" s="43">
        <f t="shared" si="14"/>
        <v>0</v>
      </c>
      <c r="AG43" s="35"/>
      <c r="AH43" s="17">
        <f t="shared" si="15"/>
        <v>0</v>
      </c>
      <c r="AI43" s="1">
        <f t="shared" si="20"/>
        <v>0.29410000000000003</v>
      </c>
      <c r="AJ43" s="1">
        <f t="shared" si="21"/>
        <v>3.5299999999999994</v>
      </c>
      <c r="AK43" s="19">
        <f t="shared" si="16"/>
        <v>3.8240999999999996</v>
      </c>
      <c r="AL43" s="20">
        <f t="shared" si="17"/>
        <v>91.90036800000001</v>
      </c>
      <c r="AM43" s="16">
        <f t="shared" si="18"/>
        <v>1103.0543999999998</v>
      </c>
      <c r="AN43" s="16">
        <f t="shared" si="19"/>
        <v>1194.9547679999998</v>
      </c>
    </row>
    <row r="44" spans="1:40" ht="15.75">
      <c r="A44" s="13" t="s">
        <v>72</v>
      </c>
      <c r="B44" s="8">
        <v>435</v>
      </c>
      <c r="C44" s="32"/>
      <c r="D44" s="43">
        <f t="shared" si="0"/>
        <v>0</v>
      </c>
      <c r="E44" s="35"/>
      <c r="F44" s="17">
        <f t="shared" si="1"/>
        <v>0</v>
      </c>
      <c r="G44" s="32"/>
      <c r="H44" s="43">
        <f t="shared" si="2"/>
        <v>0</v>
      </c>
      <c r="I44" s="35"/>
      <c r="J44" s="17">
        <f t="shared" si="3"/>
        <v>0</v>
      </c>
      <c r="K44" s="32"/>
      <c r="L44" s="43">
        <f t="shared" si="4"/>
        <v>0</v>
      </c>
      <c r="M44" s="35"/>
      <c r="N44" s="17">
        <f t="shared" si="5"/>
        <v>0</v>
      </c>
      <c r="O44" s="37">
        <v>22.2</v>
      </c>
      <c r="P44" s="44">
        <f t="shared" si="6"/>
        <v>222</v>
      </c>
      <c r="Q44" s="40">
        <v>26.7</v>
      </c>
      <c r="R44" s="18">
        <f t="shared" si="7"/>
        <v>2670</v>
      </c>
      <c r="S44" s="37"/>
      <c r="T44" s="44">
        <f t="shared" si="8"/>
        <v>0</v>
      </c>
      <c r="U44" s="40"/>
      <c r="V44" s="18">
        <f t="shared" si="9"/>
        <v>0</v>
      </c>
      <c r="W44" s="37"/>
      <c r="X44" s="44">
        <f t="shared" si="10"/>
        <v>0</v>
      </c>
      <c r="Y44" s="40"/>
      <c r="Z44" s="18">
        <f t="shared" si="11"/>
        <v>0</v>
      </c>
      <c r="AA44" s="37"/>
      <c r="AB44" s="44">
        <f t="shared" si="12"/>
        <v>0</v>
      </c>
      <c r="AC44" s="40"/>
      <c r="AD44" s="18">
        <f t="shared" si="13"/>
        <v>0</v>
      </c>
      <c r="AE44" s="37"/>
      <c r="AF44" s="43">
        <f t="shared" si="14"/>
        <v>0</v>
      </c>
      <c r="AG44" s="35"/>
      <c r="AH44" s="17">
        <f t="shared" si="15"/>
        <v>0</v>
      </c>
      <c r="AI44" s="1">
        <f t="shared" si="20"/>
        <v>0.222</v>
      </c>
      <c r="AJ44" s="1">
        <f t="shared" si="21"/>
        <v>2.67</v>
      </c>
      <c r="AK44" s="19">
        <f t="shared" si="16"/>
        <v>2.892</v>
      </c>
      <c r="AL44" s="20">
        <f t="shared" si="17"/>
        <v>96.57000000000001</v>
      </c>
      <c r="AM44" s="16">
        <f t="shared" si="18"/>
        <v>1161.45</v>
      </c>
      <c r="AN44" s="16">
        <f t="shared" si="19"/>
        <v>1258.02</v>
      </c>
    </row>
    <row r="45" spans="1:40" ht="15.75">
      <c r="A45" s="13" t="s">
        <v>74</v>
      </c>
      <c r="B45" s="8">
        <v>80.24</v>
      </c>
      <c r="C45" s="32"/>
      <c r="D45" s="43">
        <f t="shared" si="0"/>
        <v>0</v>
      </c>
      <c r="E45" s="35"/>
      <c r="F45" s="17">
        <f t="shared" si="1"/>
        <v>0</v>
      </c>
      <c r="G45" s="32"/>
      <c r="H45" s="43">
        <f t="shared" si="2"/>
        <v>0</v>
      </c>
      <c r="I45" s="35"/>
      <c r="J45" s="17">
        <f t="shared" si="3"/>
        <v>0</v>
      </c>
      <c r="K45" s="32"/>
      <c r="L45" s="43">
        <f t="shared" si="4"/>
        <v>0</v>
      </c>
      <c r="M45" s="35"/>
      <c r="N45" s="17">
        <f t="shared" si="5"/>
        <v>0</v>
      </c>
      <c r="O45" s="37">
        <v>51.1</v>
      </c>
      <c r="P45" s="44">
        <f t="shared" si="6"/>
        <v>511</v>
      </c>
      <c r="Q45" s="40">
        <v>60.4</v>
      </c>
      <c r="R45" s="18">
        <f t="shared" si="7"/>
        <v>6040</v>
      </c>
      <c r="S45" s="37"/>
      <c r="T45" s="44">
        <f t="shared" si="8"/>
        <v>0</v>
      </c>
      <c r="U45" s="40"/>
      <c r="V45" s="18">
        <f t="shared" si="9"/>
        <v>0</v>
      </c>
      <c r="W45" s="37"/>
      <c r="X45" s="44">
        <f t="shared" si="10"/>
        <v>0</v>
      </c>
      <c r="Y45" s="40"/>
      <c r="Z45" s="18">
        <f t="shared" si="11"/>
        <v>0</v>
      </c>
      <c r="AA45" s="37"/>
      <c r="AB45" s="44">
        <f t="shared" si="12"/>
        <v>0</v>
      </c>
      <c r="AC45" s="40"/>
      <c r="AD45" s="18">
        <f t="shared" si="13"/>
        <v>0</v>
      </c>
      <c r="AE45" s="37"/>
      <c r="AF45" s="43">
        <f t="shared" si="14"/>
        <v>0</v>
      </c>
      <c r="AG45" s="35"/>
      <c r="AH45" s="17">
        <f t="shared" si="15"/>
        <v>0</v>
      </c>
      <c r="AI45" s="1">
        <f t="shared" si="20"/>
        <v>0.511</v>
      </c>
      <c r="AJ45" s="1">
        <f t="shared" si="21"/>
        <v>6.04</v>
      </c>
      <c r="AK45" s="19">
        <f t="shared" si="16"/>
        <v>6.551</v>
      </c>
      <c r="AL45" s="20">
        <f t="shared" si="17"/>
        <v>41.00264</v>
      </c>
      <c r="AM45" s="16">
        <f t="shared" si="18"/>
        <v>484.64959999999996</v>
      </c>
      <c r="AN45" s="16">
        <f t="shared" si="19"/>
        <v>525.65224</v>
      </c>
    </row>
    <row r="46" spans="1:40" ht="15.75">
      <c r="A46" s="13" t="s">
        <v>75</v>
      </c>
      <c r="B46" s="8">
        <v>200</v>
      </c>
      <c r="C46" s="32"/>
      <c r="D46" s="43">
        <f t="shared" si="0"/>
        <v>0</v>
      </c>
      <c r="E46" s="35"/>
      <c r="F46" s="17">
        <f t="shared" si="1"/>
        <v>0</v>
      </c>
      <c r="G46" s="32"/>
      <c r="H46" s="43">
        <f t="shared" si="2"/>
        <v>0</v>
      </c>
      <c r="I46" s="35"/>
      <c r="J46" s="17">
        <f t="shared" si="3"/>
        <v>0</v>
      </c>
      <c r="K46" s="32"/>
      <c r="L46" s="43">
        <f t="shared" si="4"/>
        <v>0</v>
      </c>
      <c r="M46" s="35"/>
      <c r="N46" s="17">
        <f t="shared" si="5"/>
        <v>0</v>
      </c>
      <c r="O46" s="37">
        <v>48</v>
      </c>
      <c r="P46" s="44">
        <f t="shared" si="6"/>
        <v>480</v>
      </c>
      <c r="Q46" s="40">
        <v>67.2</v>
      </c>
      <c r="R46" s="18">
        <f t="shared" si="7"/>
        <v>6720</v>
      </c>
      <c r="S46" s="37"/>
      <c r="T46" s="44">
        <f t="shared" si="8"/>
        <v>0</v>
      </c>
      <c r="U46" s="40"/>
      <c r="V46" s="18">
        <f t="shared" si="9"/>
        <v>0</v>
      </c>
      <c r="W46" s="37"/>
      <c r="X46" s="44">
        <f t="shared" si="10"/>
        <v>0</v>
      </c>
      <c r="Y46" s="40"/>
      <c r="Z46" s="18">
        <f t="shared" si="11"/>
        <v>0</v>
      </c>
      <c r="AA46" s="37"/>
      <c r="AB46" s="44">
        <f t="shared" si="12"/>
        <v>0</v>
      </c>
      <c r="AC46" s="40"/>
      <c r="AD46" s="18">
        <f t="shared" si="13"/>
        <v>0</v>
      </c>
      <c r="AE46" s="37"/>
      <c r="AF46" s="43">
        <f t="shared" si="14"/>
        <v>0</v>
      </c>
      <c r="AG46" s="35"/>
      <c r="AH46" s="17">
        <f t="shared" si="15"/>
        <v>0</v>
      </c>
      <c r="AI46" s="1">
        <f t="shared" si="20"/>
        <v>0.48</v>
      </c>
      <c r="AJ46" s="1">
        <f t="shared" si="21"/>
        <v>6.72</v>
      </c>
      <c r="AK46" s="19">
        <f t="shared" si="16"/>
        <v>7.199999999999999</v>
      </c>
      <c r="AL46" s="20">
        <f t="shared" si="17"/>
        <v>96</v>
      </c>
      <c r="AM46" s="16">
        <f t="shared" si="18"/>
        <v>1344</v>
      </c>
      <c r="AN46" s="16">
        <f t="shared" si="19"/>
        <v>1440</v>
      </c>
    </row>
    <row r="47" spans="1:40" ht="15.75">
      <c r="A47" s="13" t="s">
        <v>57</v>
      </c>
      <c r="B47" s="8">
        <v>47</v>
      </c>
      <c r="C47" s="32"/>
      <c r="D47" s="43">
        <f t="shared" si="0"/>
        <v>0</v>
      </c>
      <c r="E47" s="35"/>
      <c r="F47" s="17">
        <f t="shared" si="1"/>
        <v>0</v>
      </c>
      <c r="G47" s="32"/>
      <c r="H47" s="43">
        <f t="shared" si="2"/>
        <v>0</v>
      </c>
      <c r="I47" s="35"/>
      <c r="J47" s="17">
        <f t="shared" si="3"/>
        <v>0</v>
      </c>
      <c r="K47" s="32"/>
      <c r="L47" s="43">
        <f t="shared" si="4"/>
        <v>0</v>
      </c>
      <c r="M47" s="35"/>
      <c r="N47" s="17">
        <f t="shared" si="5"/>
        <v>0</v>
      </c>
      <c r="O47" s="37">
        <v>40</v>
      </c>
      <c r="P47" s="44">
        <f t="shared" si="6"/>
        <v>400</v>
      </c>
      <c r="Q47" s="40">
        <v>50</v>
      </c>
      <c r="R47" s="18">
        <f t="shared" si="7"/>
        <v>5000</v>
      </c>
      <c r="S47" s="37"/>
      <c r="T47" s="44">
        <f t="shared" si="8"/>
        <v>0</v>
      </c>
      <c r="U47" s="40"/>
      <c r="V47" s="18">
        <f t="shared" si="9"/>
        <v>0</v>
      </c>
      <c r="W47" s="37"/>
      <c r="X47" s="44">
        <f t="shared" si="10"/>
        <v>0</v>
      </c>
      <c r="Y47" s="40"/>
      <c r="Z47" s="18">
        <f t="shared" si="11"/>
        <v>0</v>
      </c>
      <c r="AA47" s="37"/>
      <c r="AB47" s="44">
        <f t="shared" si="12"/>
        <v>0</v>
      </c>
      <c r="AC47" s="40"/>
      <c r="AD47" s="18">
        <f t="shared" si="13"/>
        <v>0</v>
      </c>
      <c r="AE47" s="37"/>
      <c r="AF47" s="43">
        <f t="shared" si="14"/>
        <v>0</v>
      </c>
      <c r="AG47" s="35"/>
      <c r="AH47" s="17">
        <f t="shared" si="15"/>
        <v>0</v>
      </c>
      <c r="AI47" s="1">
        <f t="shared" si="20"/>
        <v>0.4</v>
      </c>
      <c r="AJ47" s="1">
        <f t="shared" si="21"/>
        <v>5</v>
      </c>
      <c r="AK47" s="19">
        <f t="shared" si="16"/>
        <v>5.4</v>
      </c>
      <c r="AL47" s="20">
        <f t="shared" si="17"/>
        <v>18.8</v>
      </c>
      <c r="AM47" s="16">
        <f t="shared" si="18"/>
        <v>235</v>
      </c>
      <c r="AN47" s="16">
        <f t="shared" si="19"/>
        <v>253.8</v>
      </c>
    </row>
    <row r="48" spans="1:40" ht="15.75">
      <c r="A48" s="13" t="s">
        <v>58</v>
      </c>
      <c r="B48" s="8">
        <v>282.51</v>
      </c>
      <c r="C48" s="32"/>
      <c r="D48" s="43">
        <f t="shared" si="0"/>
        <v>0</v>
      </c>
      <c r="E48" s="35"/>
      <c r="F48" s="17">
        <f t="shared" si="1"/>
        <v>0</v>
      </c>
      <c r="G48" s="32"/>
      <c r="H48" s="43">
        <f t="shared" si="2"/>
        <v>0</v>
      </c>
      <c r="I48" s="35"/>
      <c r="J48" s="17">
        <f t="shared" si="3"/>
        <v>0</v>
      </c>
      <c r="K48" s="32"/>
      <c r="L48" s="43">
        <f t="shared" si="4"/>
        <v>0</v>
      </c>
      <c r="M48" s="35"/>
      <c r="N48" s="17">
        <f t="shared" si="5"/>
        <v>0</v>
      </c>
      <c r="O48" s="37"/>
      <c r="P48" s="44">
        <f t="shared" si="6"/>
        <v>0</v>
      </c>
      <c r="Q48" s="40"/>
      <c r="R48" s="18">
        <f t="shared" si="7"/>
        <v>0</v>
      </c>
      <c r="S48" s="37"/>
      <c r="T48" s="44">
        <f t="shared" si="8"/>
        <v>0</v>
      </c>
      <c r="U48" s="40"/>
      <c r="V48" s="18">
        <f t="shared" si="9"/>
        <v>0</v>
      </c>
      <c r="W48" s="37"/>
      <c r="X48" s="44">
        <f t="shared" si="10"/>
        <v>0</v>
      </c>
      <c r="Y48" s="40"/>
      <c r="Z48" s="18">
        <f t="shared" si="11"/>
        <v>0</v>
      </c>
      <c r="AA48" s="37"/>
      <c r="AB48" s="44">
        <f t="shared" si="12"/>
        <v>0</v>
      </c>
      <c r="AC48" s="40"/>
      <c r="AD48" s="18">
        <f t="shared" si="13"/>
        <v>0</v>
      </c>
      <c r="AE48" s="37">
        <v>15.6</v>
      </c>
      <c r="AF48" s="43">
        <f t="shared" si="14"/>
        <v>156</v>
      </c>
      <c r="AG48" s="35">
        <v>18.75</v>
      </c>
      <c r="AH48" s="17">
        <f t="shared" si="15"/>
        <v>1875</v>
      </c>
      <c r="AI48" s="1">
        <f t="shared" si="20"/>
        <v>0.156</v>
      </c>
      <c r="AJ48" s="1">
        <f t="shared" si="21"/>
        <v>1.875</v>
      </c>
      <c r="AK48" s="19">
        <f t="shared" si="16"/>
        <v>2.031</v>
      </c>
      <c r="AL48" s="20">
        <f t="shared" si="17"/>
        <v>44.07156</v>
      </c>
      <c r="AM48" s="16">
        <f t="shared" si="18"/>
        <v>529.70625</v>
      </c>
      <c r="AN48" s="16">
        <f t="shared" si="19"/>
        <v>573.7778099999999</v>
      </c>
    </row>
    <row r="49" spans="1:40" ht="15.75">
      <c r="A49" s="13" t="s">
        <v>76</v>
      </c>
      <c r="B49" s="8">
        <v>144</v>
      </c>
      <c r="C49" s="32"/>
      <c r="D49" s="43">
        <f t="shared" si="0"/>
        <v>0</v>
      </c>
      <c r="E49" s="35"/>
      <c r="F49" s="17">
        <f t="shared" si="1"/>
        <v>0</v>
      </c>
      <c r="G49" s="32"/>
      <c r="H49" s="43">
        <f t="shared" si="2"/>
        <v>0</v>
      </c>
      <c r="I49" s="35"/>
      <c r="J49" s="17">
        <f t="shared" si="3"/>
        <v>0</v>
      </c>
      <c r="K49" s="32"/>
      <c r="L49" s="43">
        <f t="shared" si="4"/>
        <v>0</v>
      </c>
      <c r="M49" s="35"/>
      <c r="N49" s="17">
        <f t="shared" si="5"/>
        <v>0</v>
      </c>
      <c r="O49" s="37">
        <v>45.1</v>
      </c>
      <c r="P49" s="44">
        <f t="shared" si="6"/>
        <v>451</v>
      </c>
      <c r="Q49" s="40">
        <v>75.2</v>
      </c>
      <c r="R49" s="18">
        <f t="shared" si="7"/>
        <v>7520</v>
      </c>
      <c r="S49" s="37"/>
      <c r="T49" s="44">
        <f t="shared" si="8"/>
        <v>0</v>
      </c>
      <c r="U49" s="40"/>
      <c r="V49" s="18">
        <f t="shared" si="9"/>
        <v>0</v>
      </c>
      <c r="W49" s="37"/>
      <c r="X49" s="44">
        <f t="shared" si="10"/>
        <v>0</v>
      </c>
      <c r="Y49" s="40"/>
      <c r="Z49" s="18">
        <f t="shared" si="11"/>
        <v>0</v>
      </c>
      <c r="AA49" s="37"/>
      <c r="AB49" s="44">
        <f t="shared" si="12"/>
        <v>0</v>
      </c>
      <c r="AC49" s="40"/>
      <c r="AD49" s="18">
        <f t="shared" si="13"/>
        <v>0</v>
      </c>
      <c r="AE49" s="37"/>
      <c r="AF49" s="43">
        <f t="shared" si="14"/>
        <v>0</v>
      </c>
      <c r="AG49" s="35"/>
      <c r="AH49" s="17">
        <f t="shared" si="15"/>
        <v>0</v>
      </c>
      <c r="AI49" s="1">
        <f t="shared" si="20"/>
        <v>0.451</v>
      </c>
      <c r="AJ49" s="1">
        <f t="shared" si="21"/>
        <v>7.52</v>
      </c>
      <c r="AK49" s="19">
        <f t="shared" si="16"/>
        <v>7.970999999999999</v>
      </c>
      <c r="AL49" s="20">
        <f t="shared" si="17"/>
        <v>64.944</v>
      </c>
      <c r="AM49" s="16">
        <f t="shared" si="18"/>
        <v>1082.8799999999999</v>
      </c>
      <c r="AN49" s="16">
        <f t="shared" si="19"/>
        <v>1147.8239999999998</v>
      </c>
    </row>
    <row r="50" spans="1:40" ht="15.75">
      <c r="A50" s="13" t="s">
        <v>77</v>
      </c>
      <c r="B50" s="8">
        <v>174.85</v>
      </c>
      <c r="C50" s="32"/>
      <c r="D50" s="43">
        <f t="shared" si="0"/>
        <v>0</v>
      </c>
      <c r="E50" s="35"/>
      <c r="F50" s="17">
        <f t="shared" si="1"/>
        <v>0</v>
      </c>
      <c r="G50" s="32"/>
      <c r="H50" s="43">
        <f t="shared" si="2"/>
        <v>0</v>
      </c>
      <c r="I50" s="35"/>
      <c r="J50" s="17">
        <f t="shared" si="3"/>
        <v>0</v>
      </c>
      <c r="K50" s="32"/>
      <c r="L50" s="43">
        <f t="shared" si="4"/>
        <v>0</v>
      </c>
      <c r="M50" s="35"/>
      <c r="N50" s="17">
        <f t="shared" si="5"/>
        <v>0</v>
      </c>
      <c r="O50" s="37">
        <v>10</v>
      </c>
      <c r="P50" s="44">
        <f t="shared" si="6"/>
        <v>100</v>
      </c>
      <c r="Q50" s="40">
        <v>12</v>
      </c>
      <c r="R50" s="18">
        <f t="shared" si="7"/>
        <v>1200</v>
      </c>
      <c r="S50" s="37"/>
      <c r="T50" s="44">
        <f t="shared" si="8"/>
        <v>0</v>
      </c>
      <c r="U50" s="40"/>
      <c r="V50" s="18">
        <f t="shared" si="9"/>
        <v>0</v>
      </c>
      <c r="W50" s="37"/>
      <c r="X50" s="44">
        <f t="shared" si="10"/>
        <v>0</v>
      </c>
      <c r="Y50" s="40"/>
      <c r="Z50" s="18">
        <f t="shared" si="11"/>
        <v>0</v>
      </c>
      <c r="AA50" s="37"/>
      <c r="AB50" s="44">
        <f t="shared" si="12"/>
        <v>0</v>
      </c>
      <c r="AC50" s="40"/>
      <c r="AD50" s="18">
        <f t="shared" si="13"/>
        <v>0</v>
      </c>
      <c r="AE50" s="37"/>
      <c r="AF50" s="43">
        <f t="shared" si="14"/>
        <v>0</v>
      </c>
      <c r="AG50" s="35"/>
      <c r="AH50" s="17">
        <f t="shared" si="15"/>
        <v>0</v>
      </c>
      <c r="AI50" s="1">
        <f t="shared" si="20"/>
        <v>0.1</v>
      </c>
      <c r="AJ50" s="1">
        <f t="shared" si="21"/>
        <v>1.2</v>
      </c>
      <c r="AK50" s="19">
        <f t="shared" si="16"/>
        <v>1.3</v>
      </c>
      <c r="AL50" s="20">
        <f t="shared" si="17"/>
        <v>17.485</v>
      </c>
      <c r="AM50" s="16">
        <f t="shared" si="18"/>
        <v>209.82</v>
      </c>
      <c r="AN50" s="16">
        <f t="shared" si="19"/>
        <v>227.305</v>
      </c>
    </row>
    <row r="51" spans="1:40" ht="15.75">
      <c r="A51" s="13" t="s">
        <v>78</v>
      </c>
      <c r="B51" s="8">
        <v>127.34</v>
      </c>
      <c r="C51" s="32"/>
      <c r="D51" s="43">
        <f t="shared" si="0"/>
        <v>0</v>
      </c>
      <c r="E51" s="35"/>
      <c r="F51" s="17">
        <f t="shared" si="1"/>
        <v>0</v>
      </c>
      <c r="G51" s="32"/>
      <c r="H51" s="43">
        <f t="shared" si="2"/>
        <v>0</v>
      </c>
      <c r="I51" s="35"/>
      <c r="J51" s="17">
        <f t="shared" si="3"/>
        <v>0</v>
      </c>
      <c r="K51" s="32"/>
      <c r="L51" s="43">
        <f t="shared" si="4"/>
        <v>0</v>
      </c>
      <c r="M51" s="35"/>
      <c r="N51" s="17">
        <f t="shared" si="5"/>
        <v>0</v>
      </c>
      <c r="O51" s="37"/>
      <c r="P51" s="44">
        <f t="shared" si="6"/>
        <v>0</v>
      </c>
      <c r="Q51" s="40"/>
      <c r="R51" s="18">
        <f t="shared" si="7"/>
        <v>0</v>
      </c>
      <c r="S51" s="37"/>
      <c r="T51" s="44">
        <f t="shared" si="8"/>
        <v>0</v>
      </c>
      <c r="U51" s="40"/>
      <c r="V51" s="18">
        <f t="shared" si="9"/>
        <v>0</v>
      </c>
      <c r="W51" s="37"/>
      <c r="X51" s="44">
        <f t="shared" si="10"/>
        <v>0</v>
      </c>
      <c r="Y51" s="40"/>
      <c r="Z51" s="18">
        <f t="shared" si="11"/>
        <v>0</v>
      </c>
      <c r="AA51" s="37"/>
      <c r="AB51" s="44">
        <f t="shared" si="12"/>
        <v>0</v>
      </c>
      <c r="AC51" s="40"/>
      <c r="AD51" s="18">
        <f t="shared" si="13"/>
        <v>0</v>
      </c>
      <c r="AE51" s="37">
        <v>23.4</v>
      </c>
      <c r="AF51" s="43">
        <f t="shared" si="14"/>
        <v>234</v>
      </c>
      <c r="AG51" s="35">
        <v>28.1</v>
      </c>
      <c r="AH51" s="17">
        <f t="shared" si="15"/>
        <v>2810</v>
      </c>
      <c r="AI51" s="1">
        <f t="shared" si="20"/>
        <v>0.234</v>
      </c>
      <c r="AJ51" s="1">
        <f t="shared" si="21"/>
        <v>2.81</v>
      </c>
      <c r="AK51" s="19">
        <f t="shared" si="16"/>
        <v>3.044</v>
      </c>
      <c r="AL51" s="20">
        <f t="shared" si="17"/>
        <v>29.797560000000004</v>
      </c>
      <c r="AM51" s="16">
        <f t="shared" si="18"/>
        <v>357.8254</v>
      </c>
      <c r="AN51" s="16">
        <f t="shared" si="19"/>
        <v>387.62296000000003</v>
      </c>
    </row>
    <row r="52" spans="1:41" ht="15.75" customHeight="1">
      <c r="A52" s="57"/>
      <c r="B52" s="134"/>
      <c r="C52" s="1"/>
      <c r="D52" s="135"/>
      <c r="E52" s="1"/>
      <c r="F52" s="135"/>
      <c r="G52" s="1"/>
      <c r="H52" s="135"/>
      <c r="I52" s="1"/>
      <c r="J52" s="135"/>
      <c r="K52" s="1"/>
      <c r="L52" s="135"/>
      <c r="M52" s="1"/>
      <c r="N52" s="135"/>
      <c r="O52" s="1"/>
      <c r="P52" s="136"/>
      <c r="Q52" s="1"/>
      <c r="R52" s="136"/>
      <c r="S52" s="1"/>
      <c r="T52" s="136"/>
      <c r="U52" s="1"/>
      <c r="V52" s="136"/>
      <c r="W52" s="1"/>
      <c r="X52" s="136"/>
      <c r="Y52" s="1"/>
      <c r="Z52" s="136"/>
      <c r="AA52" s="1"/>
      <c r="AB52" s="136"/>
      <c r="AC52" s="1"/>
      <c r="AD52" s="136"/>
      <c r="AE52" s="137"/>
      <c r="AF52" s="135"/>
      <c r="AG52" s="1"/>
      <c r="AH52" s="135"/>
      <c r="AI52" s="1"/>
      <c r="AJ52" s="1"/>
      <c r="AK52" s="1"/>
      <c r="AL52" s="138">
        <f>SUM(AL24:AL51)</f>
        <v>982.4929279999999</v>
      </c>
      <c r="AM52" s="139">
        <f>SUM(AM24:AM51)</f>
        <v>12198.01465</v>
      </c>
      <c r="AN52" s="139">
        <f t="shared" si="19"/>
        <v>13180.507577999999</v>
      </c>
      <c r="AO52" s="47"/>
    </row>
    <row r="53" spans="1:40" ht="15.75" customHeight="1">
      <c r="A53" s="10"/>
      <c r="B53" s="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25"/>
      <c r="Q53" s="11"/>
      <c r="R53" s="25"/>
      <c r="S53" s="11"/>
      <c r="T53" s="25"/>
      <c r="U53" s="11"/>
      <c r="V53" s="25"/>
      <c r="W53" s="11"/>
      <c r="X53" s="25"/>
      <c r="Y53" s="11"/>
      <c r="Z53" s="11"/>
      <c r="AA53" s="11"/>
      <c r="AB53" s="11"/>
      <c r="AC53" s="11"/>
      <c r="AD53" s="11"/>
      <c r="AE53" s="25"/>
      <c r="AF53" s="11"/>
      <c r="AG53" s="11"/>
      <c r="AH53" s="11"/>
      <c r="AI53" s="11"/>
      <c r="AJ53" s="11"/>
      <c r="AK53" s="12"/>
      <c r="AL53" s="26"/>
      <c r="AM53" s="27"/>
      <c r="AN53" s="27"/>
    </row>
    <row r="54" spans="1:40" ht="15.75" customHeight="1">
      <c r="A54" s="10"/>
      <c r="B54" s="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25"/>
      <c r="Q54" s="11"/>
      <c r="R54" s="25"/>
      <c r="S54" s="11"/>
      <c r="T54" s="25"/>
      <c r="U54" s="11"/>
      <c r="V54" s="25"/>
      <c r="W54" s="11"/>
      <c r="X54" s="25"/>
      <c r="Y54" s="11"/>
      <c r="Z54" s="11"/>
      <c r="AA54" s="11"/>
      <c r="AB54" s="11"/>
      <c r="AC54" s="11"/>
      <c r="AD54" s="11"/>
      <c r="AE54" s="25"/>
      <c r="AF54" s="11"/>
      <c r="AG54" s="11"/>
      <c r="AH54" s="11"/>
      <c r="AI54" s="11"/>
      <c r="AJ54" s="11"/>
      <c r="AK54" s="12"/>
      <c r="AL54" s="26"/>
      <c r="AM54" s="27"/>
      <c r="AN54" s="27"/>
    </row>
    <row r="55" spans="1:40" ht="15.75">
      <c r="A55" s="15"/>
      <c r="B55" s="9" t="s">
        <v>39</v>
      </c>
      <c r="C55" s="11"/>
      <c r="D55" s="11"/>
      <c r="E55" s="11"/>
      <c r="F55" s="46"/>
      <c r="G55" s="11"/>
      <c r="H55" s="11" t="s">
        <v>34</v>
      </c>
      <c r="I55" s="46"/>
      <c r="J55" s="11"/>
      <c r="K55" s="46"/>
      <c r="L55" s="11"/>
      <c r="M55" s="46"/>
      <c r="N55" s="11" t="s">
        <v>40</v>
      </c>
      <c r="O55" s="46"/>
      <c r="P55" s="11"/>
      <c r="Q55" s="11"/>
      <c r="R55" s="24"/>
      <c r="S55" s="46"/>
      <c r="T55" s="11" t="s">
        <v>34</v>
      </c>
      <c r="U55" s="11"/>
      <c r="V55" s="11"/>
      <c r="W55" s="11"/>
      <c r="X55" s="46"/>
      <c r="Y55" s="11" t="s">
        <v>33</v>
      </c>
      <c r="Z55" s="11"/>
      <c r="AA55" s="11"/>
      <c r="AB55" s="11"/>
      <c r="AC55" s="11"/>
      <c r="AD55" s="11"/>
      <c r="AE55" s="11"/>
      <c r="AF55" s="11"/>
      <c r="AG55" s="46"/>
      <c r="AH55" s="11" t="s">
        <v>34</v>
      </c>
      <c r="AI55" s="28"/>
      <c r="AJ55" s="28"/>
      <c r="AK55" s="28"/>
      <c r="AL55" s="26"/>
      <c r="AM55" s="27"/>
      <c r="AN55" s="27"/>
    </row>
    <row r="56" spans="1:34" ht="15">
      <c r="A56" s="14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</row>
  </sheetData>
  <sheetProtection/>
  <mergeCells count="76">
    <mergeCell ref="AI6:AJ6"/>
    <mergeCell ref="Q9:AG9"/>
    <mergeCell ref="Q11:AG11"/>
    <mergeCell ref="AI9:AJ10"/>
    <mergeCell ref="Q4:Y4"/>
    <mergeCell ref="AA23:AD23"/>
    <mergeCell ref="AI21:AI23"/>
    <mergeCell ref="AJ21:AJ23"/>
    <mergeCell ref="AE18:AH22"/>
    <mergeCell ref="AI18:AK18"/>
    <mergeCell ref="AI7:AJ8"/>
    <mergeCell ref="AK19:AK23"/>
    <mergeCell ref="AI13:AJ14"/>
    <mergeCell ref="AI11:AJ12"/>
    <mergeCell ref="C18:J22"/>
    <mergeCell ref="A11:F11"/>
    <mergeCell ref="A12:F12"/>
    <mergeCell ref="A13:F13"/>
    <mergeCell ref="G12:H12"/>
    <mergeCell ref="I12:J12"/>
    <mergeCell ref="K12:L12"/>
    <mergeCell ref="O18:AD22"/>
    <mergeCell ref="A10:F10"/>
    <mergeCell ref="K11:L11"/>
    <mergeCell ref="B17:B22"/>
    <mergeCell ref="C17:P17"/>
    <mergeCell ref="G7:H7"/>
    <mergeCell ref="K8:L8"/>
    <mergeCell ref="C3:D3"/>
    <mergeCell ref="A6:F7"/>
    <mergeCell ref="A8:F8"/>
    <mergeCell ref="G6:J6"/>
    <mergeCell ref="A9:F9"/>
    <mergeCell ref="G13:H13"/>
    <mergeCell ref="I13:J13"/>
    <mergeCell ref="K13:L13"/>
    <mergeCell ref="K18:N22"/>
    <mergeCell ref="A15:F15"/>
    <mergeCell ref="K14:L14"/>
    <mergeCell ref="K15:L15"/>
    <mergeCell ref="A18:A22"/>
    <mergeCell ref="A14:F14"/>
    <mergeCell ref="AL19:AM20"/>
    <mergeCell ref="AL18:AN18"/>
    <mergeCell ref="AL21:AL22"/>
    <mergeCell ref="AM21:AM22"/>
    <mergeCell ref="AN19:AN22"/>
    <mergeCell ref="AI15:AJ16"/>
    <mergeCell ref="AI19:AJ20"/>
    <mergeCell ref="G9:H9"/>
    <mergeCell ref="I9:J9"/>
    <mergeCell ref="G10:H10"/>
    <mergeCell ref="I10:J10"/>
    <mergeCell ref="K6:L7"/>
    <mergeCell ref="K9:L9"/>
    <mergeCell ref="K10:L10"/>
    <mergeCell ref="G8:H8"/>
    <mergeCell ref="I8:J8"/>
    <mergeCell ref="I7:J7"/>
    <mergeCell ref="K23:N23"/>
    <mergeCell ref="G11:H11"/>
    <mergeCell ref="I11:J11"/>
    <mergeCell ref="G14:H14"/>
    <mergeCell ref="I14:J14"/>
    <mergeCell ref="C23:D23"/>
    <mergeCell ref="E23:F23"/>
    <mergeCell ref="G23:H23"/>
    <mergeCell ref="G15:J15"/>
    <mergeCell ref="I23:J23"/>
    <mergeCell ref="AG23:AH23"/>
    <mergeCell ref="O23:P23"/>
    <mergeCell ref="Q23:R23"/>
    <mergeCell ref="S23:T23"/>
    <mergeCell ref="U23:V23"/>
    <mergeCell ref="W23:X23"/>
    <mergeCell ref="Y23:Z23"/>
  </mergeCells>
  <printOptions/>
  <pageMargins left="0" right="0" top="0" bottom="0" header="0" footer="0"/>
  <pageSetup fitToHeight="1" fitToWidth="1" horizontalDpi="600" verticalDpi="600" orientation="landscape" paperSize="9" scale="52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2021-10-01T01:53:44Z</dcterms:modified>
  <cp:category/>
  <cp:version/>
  <cp:contentType/>
  <cp:contentStatus/>
</cp:coreProperties>
</file>