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<sst xmlns="http://schemas.openxmlformats.org/spreadsheetml/2006/main" count="98" uniqueCount="89">
  <si>
    <t>УТВЕРЖДАЮ</t>
  </si>
  <si>
    <t>заведующий</t>
  </si>
  <si>
    <t>подпись</t>
  </si>
  <si>
    <t>дата</t>
  </si>
  <si>
    <t>общая плановая стоимость питания дня</t>
  </si>
  <si>
    <t>общая фактическая стоимость питания дня</t>
  </si>
  <si>
    <t>фактическая стоимость питания 1 питающегося</t>
  </si>
  <si>
    <t>плановая стоимость питания 1 питающегося</t>
  </si>
  <si>
    <t>Количество питающихся по льготной оплате</t>
  </si>
  <si>
    <t xml:space="preserve">Количество питающихся по диетическому меню  </t>
  </si>
  <si>
    <t>итого</t>
  </si>
  <si>
    <t>ПОКАЗАТЕЛИ</t>
  </si>
  <si>
    <t>возрастная категория</t>
  </si>
  <si>
    <t>с 1,5-3 лет</t>
  </si>
  <si>
    <t>с 3-7 лет</t>
  </si>
  <si>
    <t>ЛУК РЕПЧАТЫЙ</t>
  </si>
  <si>
    <t>МОРКОВЬ</t>
  </si>
  <si>
    <t>КАРТОФЕЛЬ</t>
  </si>
  <si>
    <t>ВСЕГО</t>
  </si>
  <si>
    <t>возрастная категория, лет</t>
  </si>
  <si>
    <t>1,5-3</t>
  </si>
  <si>
    <t>3-7</t>
  </si>
  <si>
    <t xml:space="preserve"> </t>
  </si>
  <si>
    <t>стоиость продуктов,р</t>
  </si>
  <si>
    <t>ясли</t>
  </si>
  <si>
    <t>сад</t>
  </si>
  <si>
    <t xml:space="preserve"> вес продуктов, кг</t>
  </si>
  <si>
    <t>Меню- требования наи выдачюпродуктов питания №</t>
  </si>
  <si>
    <t>КОДЫ</t>
  </si>
  <si>
    <t>цена</t>
  </si>
  <si>
    <t xml:space="preserve">Учреждение МДОБУ ЦРР д/с № 24 "Улыбка" </t>
  </si>
  <si>
    <t>Материально ответственное лицо Опря К.С.</t>
  </si>
  <si>
    <t>на       "       02       "                06                           2021        г.</t>
  </si>
  <si>
    <t>повар ________________</t>
  </si>
  <si>
    <t xml:space="preserve">В.В. Иванов </t>
  </si>
  <si>
    <t>"</t>
  </si>
  <si>
    <t>02</t>
  </si>
  <si>
    <t>06</t>
  </si>
  <si>
    <t>г.</t>
  </si>
  <si>
    <t>Бухгалтер _____________________</t>
  </si>
  <si>
    <t>кладовщик _____________________</t>
  </si>
  <si>
    <t>Выход порции</t>
  </si>
  <si>
    <t>____</t>
  </si>
  <si>
    <t>Приложение 1</t>
  </si>
  <si>
    <t>МОЛОКО ПАСТЕРИЛИЗОВАННОЕ</t>
  </si>
  <si>
    <t>СОЛЬ ЙОДИРОВАННАЯ</t>
  </si>
  <si>
    <t>САХАР ПЕСОК</t>
  </si>
  <si>
    <t>МАСЛО СЛИВОЧНОЕ</t>
  </si>
  <si>
    <t>ХЛЕБ ПШЕНИЧНЫЙ</t>
  </si>
  <si>
    <t>ЧАЙ ЧЕРНЫЙ БАЙХОВЫЙ</t>
  </si>
  <si>
    <t>150/180</t>
  </si>
  <si>
    <t>ТОМАТНОЕ ПЮРЕ</t>
  </si>
  <si>
    <t xml:space="preserve">МАСЛО РАСТИТЕЛЬНОЕ </t>
  </si>
  <si>
    <t>ТОМАТЫ СОЛЁНЫЕ</t>
  </si>
  <si>
    <t>ХЛЕБ РЖАНО-ПШЕНИЧНЫЙ</t>
  </si>
  <si>
    <t>ЛИМОННАЯ КИСЛОТА</t>
  </si>
  <si>
    <t>СМЕТАНА</t>
  </si>
  <si>
    <t>ЗАВТРАК: КАША РИСОВАЯ МОЛОЧНАЯ ЖИДКАЯ, МАСЛО (ПОРЦИЯМИ), ХЛЕБ ПШЕНИЧНЫЙ, ЧАЙ С ЛИМОНОМ</t>
  </si>
  <si>
    <t>ПОЛДНИК: СУП ОВОЩНОЙ С ВЕРМИШЕЛЬЮ И КУРИЦЕЙ, ПОМПУШКИ С ЧЕСНОКОМ, АПЕЛЬСИН СВЕЖИЙ, КОФЕЙНЫЙ НАПИТОК</t>
  </si>
  <si>
    <t>КРУПА РИСОВАЯ</t>
  </si>
  <si>
    <t>125/140</t>
  </si>
  <si>
    <t>5/8</t>
  </si>
  <si>
    <t>40/55</t>
  </si>
  <si>
    <t>197/217</t>
  </si>
  <si>
    <t>ЛИМОН</t>
  </si>
  <si>
    <t>РЯЖЕНКА 2,5%</t>
  </si>
  <si>
    <t>ПЕЧЕНЬЕ САХАРНОЕ</t>
  </si>
  <si>
    <t>КАПУСТА КВАШЕНАЯ</t>
  </si>
  <si>
    <t>КУРЫ ПОЛУПОТР.1 КАТ.</t>
  </si>
  <si>
    <t>ПЕЧЕНЬ ГОВЯЖЬЯ</t>
  </si>
  <si>
    <t>ХЛЕБ ПШЕНИЧ. ФОРМ. МУКА 2/С</t>
  </si>
  <si>
    <t>СУХОФРУКТЫ (СМЕСЬ)</t>
  </si>
  <si>
    <t>153/180</t>
  </si>
  <si>
    <t>110/130</t>
  </si>
  <si>
    <t>60/70</t>
  </si>
  <si>
    <t>20/20</t>
  </si>
  <si>
    <t>30/50</t>
  </si>
  <si>
    <t>40/50</t>
  </si>
  <si>
    <t>20/30</t>
  </si>
  <si>
    <t>95/100</t>
  </si>
  <si>
    <t>МАКАРОННЫЕ ИЗДЕЛИЯ</t>
  </si>
  <si>
    <t>МУКА ПШЕНИЧНАЯ В/С</t>
  </si>
  <si>
    <t>ДРОЖЖИ</t>
  </si>
  <si>
    <t>ЧЕСНОК</t>
  </si>
  <si>
    <t>АПЕЛЬСИН</t>
  </si>
  <si>
    <t>КОФЕЙНЫЙ НАПИТОК</t>
  </si>
  <si>
    <r>
      <t>ОБЕД:</t>
    </r>
    <r>
      <rPr>
        <sz val="11"/>
        <color indexed="8"/>
        <rFont val="Calibri"/>
        <family val="2"/>
      </rPr>
      <t xml:space="preserve"> ЩИ ИЗ КВАШЕНОЙ КАПУСТЫ С КАРТОФЕЛЕМ И СМЕТАНОЙ, ПЮРЕ КАРТОФЕЛЬНОЕ, ОЛАДЬИ ИЗ ПЕЧЕНИ, СОУС СМЕТАННЫЙ, ТОМАТЫ СОЛЕНЫЕ, ХЛЕБ РЖАНО-ПШНГИЧНЫЙ, КОМПОТ ИЗ СМЕСИ С/Ф</t>
    </r>
  </si>
  <si>
    <r>
      <rPr>
        <b/>
        <sz val="11"/>
        <color indexed="8"/>
        <rFont val="Calibri"/>
        <family val="2"/>
      </rPr>
      <t>2 ЗАВТРАК</t>
    </r>
    <r>
      <rPr>
        <sz val="11"/>
        <color indexed="8"/>
        <rFont val="Calibri"/>
        <family val="2"/>
      </rPr>
      <t>: РЯЖЕНКА, ПЕЧЕНЬЕ</t>
    </r>
  </si>
  <si>
    <r>
      <t>ЯЙЦО КУРИНОЕ,</t>
    </r>
    <r>
      <rPr>
        <b/>
        <sz val="11"/>
        <color indexed="8"/>
        <rFont val="Calibri"/>
        <family val="2"/>
      </rPr>
      <t xml:space="preserve"> шт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</si>
</sst>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0" fontId="0" fillId="8" borderId="11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16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2" fontId="0" fillId="0" borderId="10" xfId="0" applyNumberFormat="1" applyFont="1" applyBorder="1" applyAlignment="1">
      <alignment/>
    </xf>
    <xf numFmtId="0" fontId="0" fillId="9" borderId="10" xfId="0" applyFont="1" applyFill="1" applyBorder="1" applyAlignment="1">
      <alignment horizontal="center" wrapText="1"/>
    </xf>
    <xf numFmtId="2" fontId="0" fillId="8" borderId="12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19" fillId="10" borderId="10" xfId="0" applyFont="1" applyFill="1" applyBorder="1" applyAlignment="1">
      <alignment/>
    </xf>
    <xf numFmtId="0" fontId="19" fillId="16" borderId="10" xfId="0" applyFont="1" applyFill="1" applyBorder="1" applyAlignment="1">
      <alignment/>
    </xf>
    <xf numFmtId="0" fontId="19" fillId="9" borderId="10" xfId="0" applyFont="1" applyFill="1" applyBorder="1" applyAlignment="1">
      <alignment/>
    </xf>
    <xf numFmtId="0" fontId="19" fillId="8" borderId="10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38" fillId="10" borderId="10" xfId="0" applyFont="1" applyFill="1" applyBorder="1" applyAlignment="1">
      <alignment/>
    </xf>
    <xf numFmtId="0" fontId="38" fillId="9" borderId="10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28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shrinkToFit="1"/>
    </xf>
    <xf numFmtId="164" fontId="0" fillId="0" borderId="11" xfId="0" applyNumberFormat="1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28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1" xfId="0" applyFont="1" applyFill="1" applyBorder="1" applyAlignment="1">
      <alignment shrinkToFit="1"/>
    </xf>
    <xf numFmtId="17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2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shrinkToFi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28" fillId="0" borderId="14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tabSelected="1" view="pageBreakPreview" zoomScaleSheetLayoutView="100" zoomScalePageLayoutView="0" workbookViewId="0" topLeftCell="A1">
      <pane xSplit="1" topLeftCell="D1" activePane="topRight" state="frozen"/>
      <selection pane="topLeft" activeCell="A1" sqref="A1"/>
      <selection pane="topRight" activeCell="K10" sqref="K10:L10"/>
    </sheetView>
  </sheetViews>
  <sheetFormatPr defaultColWidth="5.28125" defaultRowHeight="15"/>
  <cols>
    <col min="1" max="1" width="31.28125" style="1" customWidth="1"/>
    <col min="2" max="2" width="7.421875" style="2" customWidth="1"/>
    <col min="3" max="3" width="5.421875" style="10" bestFit="1" customWidth="1"/>
    <col min="4" max="4" width="5.421875" style="23" bestFit="1" customWidth="1"/>
    <col min="5" max="5" width="8.421875" style="11" bestFit="1" customWidth="1"/>
    <col min="6" max="6" width="5.421875" style="1" bestFit="1" customWidth="1"/>
    <col min="7" max="7" width="5.421875" style="10" bestFit="1" customWidth="1"/>
    <col min="8" max="8" width="5.421875" style="23" bestFit="1" customWidth="1"/>
    <col min="9" max="9" width="5.421875" style="11" bestFit="1" customWidth="1"/>
    <col min="10" max="10" width="5.421875" style="1" bestFit="1" customWidth="1"/>
    <col min="11" max="11" width="5.421875" style="10" bestFit="1" customWidth="1"/>
    <col min="12" max="12" width="5.421875" style="23" bestFit="1" customWidth="1"/>
    <col min="13" max="13" width="5.421875" style="11" bestFit="1" customWidth="1"/>
    <col min="14" max="14" width="6.00390625" style="1" bestFit="1" customWidth="1"/>
    <col min="15" max="15" width="6.421875" style="10" customWidth="1"/>
    <col min="16" max="16" width="6.28125" style="23" customWidth="1"/>
    <col min="17" max="17" width="5.57421875" style="11" customWidth="1"/>
    <col min="18" max="18" width="6.421875" style="1" customWidth="1"/>
    <col min="19" max="19" width="6.7109375" style="10" customWidth="1"/>
    <col min="20" max="20" width="5.421875" style="23" bestFit="1" customWidth="1"/>
    <col min="21" max="21" width="5.421875" style="11" bestFit="1" customWidth="1"/>
    <col min="22" max="22" width="7.00390625" style="1" customWidth="1"/>
    <col min="23" max="23" width="6.140625" style="10" customWidth="1"/>
    <col min="24" max="24" width="5.421875" style="23" bestFit="1" customWidth="1"/>
    <col min="25" max="25" width="5.421875" style="11" bestFit="1" customWidth="1"/>
    <col min="26" max="26" width="5.421875" style="1" customWidth="1"/>
    <col min="27" max="27" width="5.421875" style="10" customWidth="1"/>
    <col min="28" max="28" width="5.421875" style="23" customWidth="1"/>
    <col min="29" max="29" width="5.421875" style="11" customWidth="1"/>
    <col min="30" max="30" width="5.421875" style="1" bestFit="1" customWidth="1"/>
    <col min="31" max="31" width="5.421875" style="10" bestFit="1" customWidth="1"/>
    <col min="32" max="32" width="5.421875" style="23" bestFit="1" customWidth="1"/>
    <col min="33" max="33" width="5.421875" style="11" bestFit="1" customWidth="1"/>
    <col min="34" max="34" width="6.140625" style="1" customWidth="1"/>
    <col min="35" max="35" width="5.8515625" style="10" customWidth="1"/>
    <col min="36" max="36" width="6.7109375" style="23" customWidth="1"/>
    <col min="37" max="37" width="5.421875" style="11" bestFit="1" customWidth="1"/>
    <col min="38" max="38" width="5.421875" style="1" bestFit="1" customWidth="1"/>
    <col min="39" max="39" width="6.8515625" style="1" customWidth="1"/>
    <col min="40" max="40" width="6.57421875" style="1" customWidth="1"/>
    <col min="41" max="41" width="7.140625" style="1" customWidth="1"/>
    <col min="42" max="42" width="5.421875" style="1" bestFit="1" customWidth="1"/>
    <col min="43" max="44" width="8.421875" style="1" bestFit="1" customWidth="1"/>
    <col min="45" max="16384" width="5.28125" style="1" customWidth="1"/>
  </cols>
  <sheetData>
    <row r="1" spans="1:43" ht="15">
      <c r="A1" s="20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 t="s">
        <v>43</v>
      </c>
    </row>
    <row r="2" spans="1:43" ht="15">
      <c r="A2" s="15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5">
      <c r="A3" s="16" t="s">
        <v>1</v>
      </c>
      <c r="B3" s="14"/>
      <c r="C3" s="56" t="s">
        <v>2</v>
      </c>
      <c r="D3" s="5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15">
      <c r="A4" s="15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6" t="s">
        <v>27</v>
      </c>
      <c r="R4" s="67"/>
      <c r="S4" s="67"/>
      <c r="T4" s="67"/>
      <c r="U4" s="67"/>
      <c r="V4" s="67"/>
      <c r="W4" s="67"/>
      <c r="X4" s="67"/>
      <c r="Y4" s="67"/>
      <c r="Z4" s="24"/>
      <c r="AA4" s="24"/>
      <c r="AB4" s="24"/>
      <c r="AC4" s="24"/>
      <c r="AD4" s="22" t="s">
        <v>42</v>
      </c>
      <c r="AE4" s="22"/>
      <c r="AF4" s="22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15">
      <c r="A5" s="15" t="s">
        <v>3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5">
      <c r="A6" s="57" t="s">
        <v>11</v>
      </c>
      <c r="B6" s="58"/>
      <c r="C6" s="58"/>
      <c r="D6" s="58"/>
      <c r="E6" s="58"/>
      <c r="F6" s="59"/>
      <c r="G6" s="100" t="s">
        <v>12</v>
      </c>
      <c r="H6" s="101"/>
      <c r="I6" s="101"/>
      <c r="J6" s="102"/>
      <c r="K6" s="82" t="s">
        <v>18</v>
      </c>
      <c r="L6" s="59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83" t="s">
        <v>28</v>
      </c>
      <c r="AN6" s="84"/>
      <c r="AO6" s="15"/>
      <c r="AP6" s="15"/>
      <c r="AQ6" s="15"/>
    </row>
    <row r="7" spans="1:43" ht="15">
      <c r="A7" s="60"/>
      <c r="B7" s="61"/>
      <c r="C7" s="61"/>
      <c r="D7" s="61"/>
      <c r="E7" s="61"/>
      <c r="F7" s="62"/>
      <c r="G7" s="104" t="s">
        <v>13</v>
      </c>
      <c r="H7" s="104"/>
      <c r="I7" s="105" t="s">
        <v>14</v>
      </c>
      <c r="J7" s="105"/>
      <c r="K7" s="60"/>
      <c r="L7" s="62"/>
      <c r="M7" s="15"/>
      <c r="N7" s="15"/>
      <c r="O7" s="15"/>
      <c r="P7" s="15"/>
      <c r="Q7" s="20" t="s">
        <v>32</v>
      </c>
      <c r="R7" s="17" t="s">
        <v>35</v>
      </c>
      <c r="S7" s="18" t="s">
        <v>36</v>
      </c>
      <c r="T7" s="20" t="s">
        <v>35</v>
      </c>
      <c r="U7" s="19" t="s">
        <v>37</v>
      </c>
      <c r="V7" s="20"/>
      <c r="W7" s="20">
        <v>2021</v>
      </c>
      <c r="X7" s="20" t="s">
        <v>38</v>
      </c>
      <c r="Y7" s="20"/>
      <c r="Z7" s="20"/>
      <c r="AA7" s="20"/>
      <c r="AB7" s="20"/>
      <c r="AC7" s="20"/>
      <c r="AD7" s="20"/>
      <c r="AE7" s="15"/>
      <c r="AF7" s="15"/>
      <c r="AG7" s="15"/>
      <c r="AH7" s="15"/>
      <c r="AI7" s="15"/>
      <c r="AJ7" s="15"/>
      <c r="AK7" s="15"/>
      <c r="AL7" s="15"/>
      <c r="AM7" s="82">
        <v>504202</v>
      </c>
      <c r="AN7" s="59"/>
      <c r="AO7" s="15"/>
      <c r="AP7" s="15"/>
      <c r="AQ7" s="15"/>
    </row>
    <row r="8" spans="1:43" ht="15">
      <c r="A8" s="63" t="s">
        <v>4</v>
      </c>
      <c r="B8" s="63"/>
      <c r="C8" s="63"/>
      <c r="D8" s="63"/>
      <c r="E8" s="63"/>
      <c r="F8" s="63"/>
      <c r="G8" s="68"/>
      <c r="H8" s="65"/>
      <c r="I8" s="68"/>
      <c r="J8" s="65"/>
      <c r="K8" s="68"/>
      <c r="L8" s="6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60"/>
      <c r="AN8" s="62"/>
      <c r="AO8" s="15"/>
      <c r="AP8" s="15"/>
      <c r="AQ8" s="15"/>
    </row>
    <row r="9" spans="1:43" ht="15">
      <c r="A9" s="63" t="s">
        <v>5</v>
      </c>
      <c r="B9" s="63"/>
      <c r="C9" s="63"/>
      <c r="D9" s="63"/>
      <c r="E9" s="63"/>
      <c r="F9" s="63"/>
      <c r="G9" s="64"/>
      <c r="H9" s="103"/>
      <c r="I9" s="64"/>
      <c r="J9" s="103"/>
      <c r="K9" s="64">
        <f>AR55/K14</f>
        <v>116.17591088181818</v>
      </c>
      <c r="L9" s="65"/>
      <c r="M9" s="15"/>
      <c r="N9" s="15"/>
      <c r="O9" s="15"/>
      <c r="P9" s="15"/>
      <c r="Q9" s="85" t="s">
        <v>30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15"/>
      <c r="AI9" s="15"/>
      <c r="AJ9" s="15"/>
      <c r="AK9" s="15"/>
      <c r="AL9" s="15"/>
      <c r="AM9" s="50"/>
      <c r="AN9" s="51"/>
      <c r="AO9" s="15"/>
      <c r="AP9" s="15"/>
      <c r="AQ9" s="15"/>
    </row>
    <row r="10" spans="1:43" ht="15">
      <c r="A10" s="63" t="s">
        <v>6</v>
      </c>
      <c r="B10" s="63"/>
      <c r="C10" s="63"/>
      <c r="D10" s="63"/>
      <c r="E10" s="63"/>
      <c r="F10" s="63"/>
      <c r="G10" s="64">
        <f>AP55/G14</f>
        <v>96.5539087</v>
      </c>
      <c r="H10" s="65"/>
      <c r="I10" s="64">
        <f>AQ55/I14</f>
        <v>118.1381111</v>
      </c>
      <c r="J10" s="65"/>
      <c r="K10" s="64">
        <f>G10+I10</f>
        <v>214.6920198</v>
      </c>
      <c r="L10" s="6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50"/>
      <c r="AN10" s="51"/>
      <c r="AO10" s="15"/>
      <c r="AP10" s="15"/>
      <c r="AQ10" s="15"/>
    </row>
    <row r="11" spans="1:43" ht="15">
      <c r="A11" s="63" t="s">
        <v>7</v>
      </c>
      <c r="B11" s="63"/>
      <c r="C11" s="63"/>
      <c r="D11" s="63"/>
      <c r="E11" s="63"/>
      <c r="F11" s="63"/>
      <c r="G11" s="68"/>
      <c r="H11" s="65"/>
      <c r="I11" s="68"/>
      <c r="J11" s="65"/>
      <c r="K11" s="68"/>
      <c r="L11" s="65"/>
      <c r="M11" s="15"/>
      <c r="N11" s="15"/>
      <c r="O11" s="15"/>
      <c r="P11" s="15"/>
      <c r="Q11" s="96" t="s">
        <v>31</v>
      </c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15"/>
      <c r="AI11" s="15"/>
      <c r="AJ11" s="15"/>
      <c r="AK11" s="15"/>
      <c r="AL11" s="15"/>
      <c r="AM11" s="50"/>
      <c r="AN11" s="51"/>
      <c r="AO11" s="15"/>
      <c r="AP11" s="15"/>
      <c r="AQ11" s="15"/>
    </row>
    <row r="12" spans="1:43" ht="15">
      <c r="A12" s="63" t="s">
        <v>8</v>
      </c>
      <c r="B12" s="63"/>
      <c r="C12" s="63"/>
      <c r="D12" s="63"/>
      <c r="E12" s="63"/>
      <c r="F12" s="63"/>
      <c r="G12" s="68"/>
      <c r="H12" s="65"/>
      <c r="I12" s="68"/>
      <c r="J12" s="65"/>
      <c r="K12" s="68"/>
      <c r="L12" s="6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50"/>
      <c r="AN12" s="51"/>
      <c r="AO12" s="15"/>
      <c r="AP12" s="15"/>
      <c r="AQ12" s="15"/>
    </row>
    <row r="13" spans="1:43" ht="15">
      <c r="A13" s="63" t="s">
        <v>9</v>
      </c>
      <c r="B13" s="63"/>
      <c r="C13" s="63"/>
      <c r="D13" s="63"/>
      <c r="E13" s="63"/>
      <c r="F13" s="63"/>
      <c r="G13" s="68"/>
      <c r="H13" s="65"/>
      <c r="I13" s="68"/>
      <c r="J13" s="65"/>
      <c r="K13" s="68"/>
      <c r="L13" s="6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50"/>
      <c r="AN13" s="51"/>
      <c r="AO13" s="15"/>
      <c r="AP13" s="15"/>
      <c r="AQ13" s="15"/>
    </row>
    <row r="14" spans="1:43" ht="15">
      <c r="A14" s="98" t="s">
        <v>10</v>
      </c>
      <c r="B14" s="98"/>
      <c r="C14" s="98"/>
      <c r="D14" s="98"/>
      <c r="E14" s="98"/>
      <c r="F14" s="98"/>
      <c r="G14" s="83">
        <v>10</v>
      </c>
      <c r="H14" s="84"/>
      <c r="I14" s="83">
        <v>100</v>
      </c>
      <c r="J14" s="84"/>
      <c r="K14" s="83">
        <f>G14+I14</f>
        <v>110</v>
      </c>
      <c r="L14" s="84"/>
      <c r="M14" s="15"/>
      <c r="N14" s="15" t="s">
        <v>22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50"/>
      <c r="AN14" s="51"/>
      <c r="AO14" s="15"/>
      <c r="AP14" s="15"/>
      <c r="AQ14" s="15"/>
    </row>
    <row r="15" spans="1:43" ht="15">
      <c r="A15" s="98"/>
      <c r="B15" s="98"/>
      <c r="C15" s="98"/>
      <c r="D15" s="98"/>
      <c r="E15" s="98"/>
      <c r="F15" s="98"/>
      <c r="G15" s="50"/>
      <c r="H15" s="107"/>
      <c r="I15" s="107"/>
      <c r="J15" s="51"/>
      <c r="K15" s="50"/>
      <c r="L15" s="51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50"/>
      <c r="AN15" s="51"/>
      <c r="AO15" s="15"/>
      <c r="AP15" s="15"/>
      <c r="AQ15" s="15"/>
    </row>
    <row r="16" spans="1:43" ht="15">
      <c r="A16" s="15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50"/>
      <c r="AN16" s="51"/>
      <c r="AO16" s="15"/>
      <c r="AP16" s="15"/>
      <c r="AQ16" s="15"/>
    </row>
    <row r="17" spans="1:38" ht="15">
      <c r="A17" s="21"/>
      <c r="B17" s="99" t="s">
        <v>29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44" ht="15">
      <c r="A18" s="98"/>
      <c r="B18" s="99"/>
      <c r="C18" s="87" t="s">
        <v>57</v>
      </c>
      <c r="D18" s="88"/>
      <c r="E18" s="88"/>
      <c r="F18" s="88"/>
      <c r="G18" s="88"/>
      <c r="H18" s="88"/>
      <c r="I18" s="88"/>
      <c r="J18" s="89"/>
      <c r="K18" s="79" t="s">
        <v>87</v>
      </c>
      <c r="L18" s="79"/>
      <c r="M18" s="79"/>
      <c r="N18" s="79"/>
      <c r="O18" s="108" t="s">
        <v>86</v>
      </c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5" t="s">
        <v>58</v>
      </c>
      <c r="AF18" s="76"/>
      <c r="AG18" s="76"/>
      <c r="AH18" s="76"/>
      <c r="AI18" s="76"/>
      <c r="AJ18" s="76"/>
      <c r="AK18" s="76"/>
      <c r="AL18" s="76"/>
      <c r="AM18" s="53" t="s">
        <v>26</v>
      </c>
      <c r="AN18" s="54"/>
      <c r="AO18" s="55"/>
      <c r="AP18" s="86" t="s">
        <v>23</v>
      </c>
      <c r="AQ18" s="86"/>
      <c r="AR18" s="86"/>
    </row>
    <row r="19" spans="1:44" ht="15">
      <c r="A19" s="98"/>
      <c r="B19" s="99"/>
      <c r="C19" s="90"/>
      <c r="D19" s="91"/>
      <c r="E19" s="91"/>
      <c r="F19" s="91"/>
      <c r="G19" s="91"/>
      <c r="H19" s="91"/>
      <c r="I19" s="91"/>
      <c r="J19" s="9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77"/>
      <c r="AF19" s="77"/>
      <c r="AG19" s="77"/>
      <c r="AH19" s="77"/>
      <c r="AI19" s="77"/>
      <c r="AJ19" s="77"/>
      <c r="AK19" s="77"/>
      <c r="AL19" s="77"/>
      <c r="AM19" s="86" t="s">
        <v>19</v>
      </c>
      <c r="AN19" s="86"/>
      <c r="AO19" s="47" t="s">
        <v>10</v>
      </c>
      <c r="AP19" s="86" t="s">
        <v>12</v>
      </c>
      <c r="AQ19" s="86"/>
      <c r="AR19" s="52" t="s">
        <v>10</v>
      </c>
    </row>
    <row r="20" spans="1:44" ht="15">
      <c r="A20" s="98"/>
      <c r="B20" s="99"/>
      <c r="C20" s="90"/>
      <c r="D20" s="91"/>
      <c r="E20" s="91"/>
      <c r="F20" s="91"/>
      <c r="G20" s="91"/>
      <c r="H20" s="91"/>
      <c r="I20" s="91"/>
      <c r="J20" s="92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77"/>
      <c r="AF20" s="77"/>
      <c r="AG20" s="77"/>
      <c r="AH20" s="77"/>
      <c r="AI20" s="77"/>
      <c r="AJ20" s="77"/>
      <c r="AK20" s="77"/>
      <c r="AL20" s="77"/>
      <c r="AM20" s="86"/>
      <c r="AN20" s="86"/>
      <c r="AO20" s="48"/>
      <c r="AP20" s="86"/>
      <c r="AQ20" s="86"/>
      <c r="AR20" s="52"/>
    </row>
    <row r="21" spans="1:44" ht="15">
      <c r="A21" s="98"/>
      <c r="B21" s="99"/>
      <c r="C21" s="90"/>
      <c r="D21" s="91"/>
      <c r="E21" s="91"/>
      <c r="F21" s="91"/>
      <c r="G21" s="91"/>
      <c r="H21" s="91"/>
      <c r="I21" s="91"/>
      <c r="J21" s="92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77"/>
      <c r="AF21" s="77"/>
      <c r="AG21" s="77"/>
      <c r="AH21" s="77"/>
      <c r="AI21" s="77"/>
      <c r="AJ21" s="77"/>
      <c r="AK21" s="77"/>
      <c r="AL21" s="77"/>
      <c r="AM21" s="70" t="s">
        <v>20</v>
      </c>
      <c r="AN21" s="73" t="s">
        <v>21</v>
      </c>
      <c r="AO21" s="48"/>
      <c r="AP21" s="52" t="s">
        <v>24</v>
      </c>
      <c r="AQ21" s="52" t="s">
        <v>25</v>
      </c>
      <c r="AR21" s="52"/>
    </row>
    <row r="22" spans="1:44" ht="15">
      <c r="A22" s="98"/>
      <c r="B22" s="99"/>
      <c r="C22" s="93"/>
      <c r="D22" s="94"/>
      <c r="E22" s="94"/>
      <c r="F22" s="94"/>
      <c r="G22" s="94"/>
      <c r="H22" s="94"/>
      <c r="I22" s="94"/>
      <c r="J22" s="95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78"/>
      <c r="AF22" s="78"/>
      <c r="AG22" s="78"/>
      <c r="AH22" s="78"/>
      <c r="AI22" s="78"/>
      <c r="AJ22" s="78"/>
      <c r="AK22" s="78"/>
      <c r="AL22" s="78"/>
      <c r="AM22" s="71"/>
      <c r="AN22" s="74"/>
      <c r="AO22" s="48"/>
      <c r="AP22" s="52"/>
      <c r="AQ22" s="52"/>
      <c r="AR22" s="86"/>
    </row>
    <row r="23" spans="1:44" s="3" customFormat="1" ht="15">
      <c r="A23" s="5" t="s">
        <v>41</v>
      </c>
      <c r="B23" s="25"/>
      <c r="C23" s="106" t="s">
        <v>60</v>
      </c>
      <c r="D23" s="55"/>
      <c r="E23" s="106" t="s">
        <v>61</v>
      </c>
      <c r="F23" s="55"/>
      <c r="G23" s="106" t="s">
        <v>62</v>
      </c>
      <c r="H23" s="55"/>
      <c r="I23" s="106" t="s">
        <v>63</v>
      </c>
      <c r="J23" s="55"/>
      <c r="K23" s="53" t="s">
        <v>50</v>
      </c>
      <c r="L23" s="55"/>
      <c r="M23" s="69">
        <v>44105</v>
      </c>
      <c r="N23" s="55"/>
      <c r="O23" s="52" t="s">
        <v>72</v>
      </c>
      <c r="P23" s="52"/>
      <c r="Q23" s="52" t="s">
        <v>73</v>
      </c>
      <c r="R23" s="52"/>
      <c r="S23" s="52" t="s">
        <v>74</v>
      </c>
      <c r="T23" s="52"/>
      <c r="U23" s="52" t="s">
        <v>75</v>
      </c>
      <c r="V23" s="52"/>
      <c r="W23" s="52" t="s">
        <v>76</v>
      </c>
      <c r="X23" s="52"/>
      <c r="Y23" s="52" t="s">
        <v>77</v>
      </c>
      <c r="Z23" s="52"/>
      <c r="AA23" s="53" t="s">
        <v>50</v>
      </c>
      <c r="AB23" s="55"/>
      <c r="AC23" s="26"/>
      <c r="AD23" s="12"/>
      <c r="AE23" s="52" t="s">
        <v>50</v>
      </c>
      <c r="AF23" s="52"/>
      <c r="AG23" s="52" t="s">
        <v>78</v>
      </c>
      <c r="AH23" s="52"/>
      <c r="AI23" s="52" t="s">
        <v>79</v>
      </c>
      <c r="AJ23" s="52"/>
      <c r="AK23" s="52" t="s">
        <v>50</v>
      </c>
      <c r="AL23" s="52"/>
      <c r="AM23" s="72"/>
      <c r="AN23" s="72"/>
      <c r="AO23" s="49"/>
      <c r="AP23" s="12"/>
      <c r="AQ23" s="12"/>
      <c r="AR23" s="13"/>
    </row>
    <row r="24" spans="1:44" s="8" customFormat="1" ht="15">
      <c r="A24" s="9" t="s">
        <v>88</v>
      </c>
      <c r="B24" s="27">
        <v>7.1</v>
      </c>
      <c r="C24" s="28"/>
      <c r="D24" s="29">
        <f>C24*$G$14</f>
        <v>0</v>
      </c>
      <c r="E24" s="30"/>
      <c r="F24" s="31">
        <f>E24*$I$14</f>
        <v>0</v>
      </c>
      <c r="G24" s="28"/>
      <c r="H24" s="29">
        <f>G24*$G$14</f>
        <v>0</v>
      </c>
      <c r="I24" s="30"/>
      <c r="J24" s="31">
        <f>I24*$I$14</f>
        <v>0</v>
      </c>
      <c r="K24" s="28"/>
      <c r="L24" s="29">
        <f>K24*$G$14</f>
        <v>0</v>
      </c>
      <c r="M24" s="30"/>
      <c r="N24" s="31">
        <f>M24*$I$14</f>
        <v>0</v>
      </c>
      <c r="O24" s="32">
        <v>0.15</v>
      </c>
      <c r="P24" s="33">
        <f>O24*$G$14</f>
        <v>1.5</v>
      </c>
      <c r="Q24" s="34">
        <v>0.17</v>
      </c>
      <c r="R24" s="35">
        <f>Q24*$I$14</f>
        <v>17</v>
      </c>
      <c r="S24" s="32"/>
      <c r="T24" s="33">
        <f>S24*$G$14</f>
        <v>0</v>
      </c>
      <c r="U24" s="34"/>
      <c r="V24" s="35">
        <f>U24*$I$14</f>
        <v>0</v>
      </c>
      <c r="W24" s="32"/>
      <c r="X24" s="33">
        <f>W24*$G$14</f>
        <v>0</v>
      </c>
      <c r="Y24" s="34"/>
      <c r="Z24" s="35">
        <f>Y24*$I$14</f>
        <v>0</v>
      </c>
      <c r="AA24" s="32"/>
      <c r="AB24" s="33">
        <f>AA24*$G$14</f>
        <v>0</v>
      </c>
      <c r="AC24" s="34"/>
      <c r="AD24" s="35">
        <f>AC24*$I$14</f>
        <v>0</v>
      </c>
      <c r="AE24" s="32"/>
      <c r="AF24" s="29">
        <f>AE24*$G$14</f>
        <v>0</v>
      </c>
      <c r="AG24" s="30"/>
      <c r="AH24" s="31">
        <f>AG24*$I$14</f>
        <v>0</v>
      </c>
      <c r="AI24" s="32"/>
      <c r="AJ24" s="29">
        <f>AI24*$G$14</f>
        <v>0</v>
      </c>
      <c r="AK24" s="34"/>
      <c r="AL24" s="31">
        <f>AK24*$I$14</f>
        <v>0</v>
      </c>
      <c r="AM24" s="31">
        <f>D24+H24+L24+P24+T24+X24+AB24+AF24+AJ24</f>
        <v>1.5</v>
      </c>
      <c r="AN24" s="31">
        <f>F24+J24+N24+R24+V24+Z24+AD24+AH24+AL24</f>
        <v>17</v>
      </c>
      <c r="AO24" s="31">
        <f>AM24+AN24</f>
        <v>18.5</v>
      </c>
      <c r="AP24" s="36">
        <f>AM24*B24</f>
        <v>10.649999999999999</v>
      </c>
      <c r="AQ24" s="27">
        <f>AN24*B24</f>
        <v>120.69999999999999</v>
      </c>
      <c r="AR24" s="27">
        <f>AP24+AQ24</f>
        <v>131.35</v>
      </c>
    </row>
    <row r="25" spans="1:44" ht="15">
      <c r="A25" s="5" t="s">
        <v>59</v>
      </c>
      <c r="B25" s="37">
        <v>63.66</v>
      </c>
      <c r="C25" s="28">
        <v>18.6</v>
      </c>
      <c r="D25" s="29">
        <f aca="true" t="shared" si="0" ref="D25:D55">C25*$G$14</f>
        <v>186</v>
      </c>
      <c r="E25" s="30">
        <v>20.8</v>
      </c>
      <c r="F25" s="31">
        <f aca="true" t="shared" si="1" ref="F25:F55">E25*$I$14</f>
        <v>2080</v>
      </c>
      <c r="G25" s="28"/>
      <c r="H25" s="29">
        <f aca="true" t="shared" si="2" ref="H25:H55">G25*$G$14</f>
        <v>0</v>
      </c>
      <c r="I25" s="30"/>
      <c r="J25" s="31">
        <f aca="true" t="shared" si="3" ref="J25:J55">I25*$I$14</f>
        <v>0</v>
      </c>
      <c r="K25" s="28"/>
      <c r="L25" s="29">
        <f aca="true" t="shared" si="4" ref="L25:L55">K25*$G$14</f>
        <v>0</v>
      </c>
      <c r="M25" s="30"/>
      <c r="N25" s="31">
        <f aca="true" t="shared" si="5" ref="N25:N55">M25*$I$14</f>
        <v>0</v>
      </c>
      <c r="O25" s="32">
        <v>4.3</v>
      </c>
      <c r="P25" s="33">
        <f aca="true" t="shared" si="6" ref="P25:P55">O25*$G$14</f>
        <v>43</v>
      </c>
      <c r="Q25" s="34">
        <v>5</v>
      </c>
      <c r="R25" s="35">
        <f aca="true" t="shared" si="7" ref="R25:R55">Q25*$I$14</f>
        <v>500</v>
      </c>
      <c r="S25" s="32"/>
      <c r="T25" s="33">
        <f aca="true" t="shared" si="8" ref="T25:T55">S25*$G$14</f>
        <v>0</v>
      </c>
      <c r="U25" s="34"/>
      <c r="V25" s="35">
        <f aca="true" t="shared" si="9" ref="V25:V55">U25*$I$14</f>
        <v>0</v>
      </c>
      <c r="W25" s="32"/>
      <c r="X25" s="33">
        <f aca="true" t="shared" si="10" ref="X25:X55">W25*$G$14</f>
        <v>0</v>
      </c>
      <c r="Y25" s="34"/>
      <c r="Z25" s="35">
        <f aca="true" t="shared" si="11" ref="Z25:Z55">Y25*$I$14</f>
        <v>0</v>
      </c>
      <c r="AA25" s="32"/>
      <c r="AB25" s="33">
        <f aca="true" t="shared" si="12" ref="AB25:AB55">AA25*$G$14</f>
        <v>0</v>
      </c>
      <c r="AC25" s="34"/>
      <c r="AD25" s="35">
        <f aca="true" t="shared" si="13" ref="AD25:AD55">AC25*$I$14</f>
        <v>0</v>
      </c>
      <c r="AE25" s="32"/>
      <c r="AF25" s="29">
        <f aca="true" t="shared" si="14" ref="AF25:AF55">AE25*$G$14</f>
        <v>0</v>
      </c>
      <c r="AG25" s="30"/>
      <c r="AH25" s="31">
        <f aca="true" t="shared" si="15" ref="AH25:AH55">AG25*$I$14</f>
        <v>0</v>
      </c>
      <c r="AI25" s="32"/>
      <c r="AJ25" s="29">
        <f aca="true" t="shared" si="16" ref="AJ25:AJ55">AI25*$G$14</f>
        <v>0</v>
      </c>
      <c r="AK25" s="34"/>
      <c r="AL25" s="31">
        <f aca="true" t="shared" si="17" ref="AL25:AL55">AK25*$I$14</f>
        <v>0</v>
      </c>
      <c r="AM25" s="38">
        <f>(D25+H25+L25+P25+T25+X25+AB25+AF25+AJ25)/1000</f>
        <v>0.229</v>
      </c>
      <c r="AN25" s="38">
        <f>(F25+J25+N25+R25+V25+Z25+AD25+AH25+AL25)/1000</f>
        <v>2.58</v>
      </c>
      <c r="AO25" s="31">
        <f aca="true" t="shared" si="18" ref="AO25:AO55">AM25+AN25</f>
        <v>2.809</v>
      </c>
      <c r="AP25" s="36">
        <f aca="true" t="shared" si="19" ref="AP25:AP55">AM25*B25</f>
        <v>14.57814</v>
      </c>
      <c r="AQ25" s="27">
        <f aca="true" t="shared" si="20" ref="AQ25:AQ55">AN25*B25</f>
        <v>164.2428</v>
      </c>
      <c r="AR25" s="27">
        <f aca="true" t="shared" si="21" ref="AR25:AR55">AP25+AQ25</f>
        <v>178.82093999999998</v>
      </c>
    </row>
    <row r="26" spans="1:44" ht="15">
      <c r="A26" s="5" t="s">
        <v>44</v>
      </c>
      <c r="B26" s="37">
        <v>65</v>
      </c>
      <c r="C26" s="28">
        <v>63.7</v>
      </c>
      <c r="D26" s="29">
        <f t="shared" si="0"/>
        <v>637</v>
      </c>
      <c r="E26" s="30">
        <v>71.3</v>
      </c>
      <c r="F26" s="31">
        <f t="shared" si="1"/>
        <v>7130</v>
      </c>
      <c r="G26" s="28"/>
      <c r="H26" s="29">
        <f t="shared" si="2"/>
        <v>0</v>
      </c>
      <c r="I26" s="30"/>
      <c r="J26" s="31">
        <f t="shared" si="3"/>
        <v>0</v>
      </c>
      <c r="K26" s="28"/>
      <c r="L26" s="29">
        <f t="shared" si="4"/>
        <v>0</v>
      </c>
      <c r="M26" s="30"/>
      <c r="N26" s="31">
        <f t="shared" si="5"/>
        <v>0</v>
      </c>
      <c r="O26" s="32"/>
      <c r="P26" s="33">
        <f t="shared" si="6"/>
        <v>0</v>
      </c>
      <c r="Q26" s="34"/>
      <c r="R26" s="35">
        <f t="shared" si="7"/>
        <v>0</v>
      </c>
      <c r="S26" s="32"/>
      <c r="T26" s="33">
        <f t="shared" si="8"/>
        <v>0</v>
      </c>
      <c r="U26" s="34"/>
      <c r="V26" s="35">
        <f t="shared" si="9"/>
        <v>0</v>
      </c>
      <c r="W26" s="32"/>
      <c r="X26" s="33">
        <f t="shared" si="10"/>
        <v>0</v>
      </c>
      <c r="Y26" s="34"/>
      <c r="Z26" s="35">
        <f t="shared" si="11"/>
        <v>0</v>
      </c>
      <c r="AA26" s="32"/>
      <c r="AB26" s="33">
        <f t="shared" si="12"/>
        <v>0</v>
      </c>
      <c r="AC26" s="34"/>
      <c r="AD26" s="35">
        <f t="shared" si="13"/>
        <v>0</v>
      </c>
      <c r="AE26" s="32"/>
      <c r="AF26" s="29">
        <f t="shared" si="14"/>
        <v>0</v>
      </c>
      <c r="AG26" s="30"/>
      <c r="AH26" s="31">
        <f t="shared" si="15"/>
        <v>0</v>
      </c>
      <c r="AI26" s="32">
        <v>37.5</v>
      </c>
      <c r="AJ26" s="29">
        <f t="shared" si="16"/>
        <v>375</v>
      </c>
      <c r="AK26" s="34">
        <v>48</v>
      </c>
      <c r="AL26" s="31">
        <f t="shared" si="17"/>
        <v>4800</v>
      </c>
      <c r="AM26" s="38">
        <f aca="true" t="shared" si="22" ref="AM26:AM55">(D26+H26+L26+P26+T26+X26+AB26+AF26+AJ26)/1000</f>
        <v>1.012</v>
      </c>
      <c r="AN26" s="38">
        <f aca="true" t="shared" si="23" ref="AN26:AN55">(F26+J26+N26+R26+V26+Z26+AD26+AH26+AL26)/1000</f>
        <v>11.93</v>
      </c>
      <c r="AO26" s="31">
        <f t="shared" si="18"/>
        <v>12.942</v>
      </c>
      <c r="AP26" s="36">
        <f t="shared" si="19"/>
        <v>65.78</v>
      </c>
      <c r="AQ26" s="27">
        <f t="shared" si="20"/>
        <v>775.4499999999999</v>
      </c>
      <c r="AR26" s="27">
        <f t="shared" si="21"/>
        <v>841.2299999999999</v>
      </c>
    </row>
    <row r="27" spans="1:44" ht="15">
      <c r="A27" s="5" t="s">
        <v>45</v>
      </c>
      <c r="B27" s="37">
        <v>19</v>
      </c>
      <c r="C27" s="28">
        <v>0.5</v>
      </c>
      <c r="D27" s="29">
        <f t="shared" si="0"/>
        <v>5</v>
      </c>
      <c r="E27" s="30">
        <v>0.6</v>
      </c>
      <c r="F27" s="31">
        <f t="shared" si="1"/>
        <v>60</v>
      </c>
      <c r="G27" s="28"/>
      <c r="H27" s="29">
        <f t="shared" si="2"/>
        <v>0</v>
      </c>
      <c r="I27" s="30"/>
      <c r="J27" s="31">
        <f t="shared" si="3"/>
        <v>0</v>
      </c>
      <c r="K27" s="28"/>
      <c r="L27" s="29">
        <f t="shared" si="4"/>
        <v>0</v>
      </c>
      <c r="M27" s="30"/>
      <c r="N27" s="31">
        <f t="shared" si="5"/>
        <v>0</v>
      </c>
      <c r="O27" s="32">
        <v>1.1</v>
      </c>
      <c r="P27" s="33">
        <f t="shared" si="6"/>
        <v>11</v>
      </c>
      <c r="Q27" s="34">
        <v>1.3</v>
      </c>
      <c r="R27" s="35">
        <f t="shared" si="7"/>
        <v>130</v>
      </c>
      <c r="S27" s="45">
        <v>0.6</v>
      </c>
      <c r="T27" s="33">
        <f t="shared" si="8"/>
        <v>6</v>
      </c>
      <c r="U27" s="46">
        <v>0.6</v>
      </c>
      <c r="V27" s="35">
        <f t="shared" si="9"/>
        <v>60</v>
      </c>
      <c r="W27" s="32">
        <v>1.2</v>
      </c>
      <c r="X27" s="33">
        <f t="shared" si="10"/>
        <v>12</v>
      </c>
      <c r="Y27" s="34">
        <v>1.4</v>
      </c>
      <c r="Z27" s="35">
        <f t="shared" si="11"/>
        <v>140</v>
      </c>
      <c r="AA27" s="32">
        <v>0.2</v>
      </c>
      <c r="AB27" s="33">
        <f t="shared" si="12"/>
        <v>2</v>
      </c>
      <c r="AC27" s="34">
        <v>0.2</v>
      </c>
      <c r="AD27" s="35">
        <f t="shared" si="13"/>
        <v>20</v>
      </c>
      <c r="AE27" s="32">
        <v>1</v>
      </c>
      <c r="AF27" s="29">
        <f t="shared" si="14"/>
        <v>10</v>
      </c>
      <c r="AG27" s="30">
        <v>1</v>
      </c>
      <c r="AH27" s="31">
        <f t="shared" si="15"/>
        <v>100</v>
      </c>
      <c r="AI27" s="32">
        <v>0.3</v>
      </c>
      <c r="AJ27" s="29">
        <f t="shared" si="16"/>
        <v>3</v>
      </c>
      <c r="AK27" s="34">
        <v>0.5</v>
      </c>
      <c r="AL27" s="31">
        <f t="shared" si="17"/>
        <v>50</v>
      </c>
      <c r="AM27" s="38">
        <f t="shared" si="22"/>
        <v>0.049</v>
      </c>
      <c r="AN27" s="38">
        <f t="shared" si="23"/>
        <v>0.56</v>
      </c>
      <c r="AO27" s="31">
        <f t="shared" si="18"/>
        <v>0.6090000000000001</v>
      </c>
      <c r="AP27" s="36">
        <f t="shared" si="19"/>
        <v>0.931</v>
      </c>
      <c r="AQ27" s="27">
        <f t="shared" si="20"/>
        <v>10.64</v>
      </c>
      <c r="AR27" s="27">
        <f t="shared" si="21"/>
        <v>11.571000000000002</v>
      </c>
    </row>
    <row r="28" spans="1:44" ht="15">
      <c r="A28" s="5" t="s">
        <v>46</v>
      </c>
      <c r="B28" s="37">
        <v>62.7</v>
      </c>
      <c r="C28" s="28">
        <v>1</v>
      </c>
      <c r="D28" s="29">
        <f t="shared" si="0"/>
        <v>10</v>
      </c>
      <c r="E28" s="30">
        <v>1.1</v>
      </c>
      <c r="F28" s="31">
        <f t="shared" si="1"/>
        <v>110.00000000000001</v>
      </c>
      <c r="G28" s="28">
        <v>5</v>
      </c>
      <c r="H28" s="29">
        <f t="shared" si="2"/>
        <v>50</v>
      </c>
      <c r="I28" s="30">
        <v>10</v>
      </c>
      <c r="J28" s="31">
        <f t="shared" si="3"/>
        <v>1000</v>
      </c>
      <c r="K28" s="28"/>
      <c r="L28" s="29">
        <f t="shared" si="4"/>
        <v>0</v>
      </c>
      <c r="M28" s="30"/>
      <c r="N28" s="31">
        <f t="shared" si="5"/>
        <v>0</v>
      </c>
      <c r="O28" s="32">
        <v>5</v>
      </c>
      <c r="P28" s="33">
        <f t="shared" si="6"/>
        <v>50</v>
      </c>
      <c r="Q28" s="34">
        <v>8</v>
      </c>
      <c r="R28" s="35">
        <f t="shared" si="7"/>
        <v>800</v>
      </c>
      <c r="S28" s="32"/>
      <c r="T28" s="33">
        <f t="shared" si="8"/>
        <v>0</v>
      </c>
      <c r="U28" s="34"/>
      <c r="V28" s="35">
        <f t="shared" si="9"/>
        <v>0</v>
      </c>
      <c r="W28" s="32"/>
      <c r="X28" s="33">
        <f t="shared" si="10"/>
        <v>0</v>
      </c>
      <c r="Y28" s="34"/>
      <c r="Z28" s="35">
        <f t="shared" si="11"/>
        <v>0</v>
      </c>
      <c r="AA28" s="32"/>
      <c r="AB28" s="33">
        <f t="shared" si="12"/>
        <v>0</v>
      </c>
      <c r="AC28" s="34"/>
      <c r="AD28" s="35">
        <f t="shared" si="13"/>
        <v>0</v>
      </c>
      <c r="AE28" s="32">
        <v>1.3</v>
      </c>
      <c r="AF28" s="29">
        <f t="shared" si="14"/>
        <v>13</v>
      </c>
      <c r="AG28" s="30">
        <v>2</v>
      </c>
      <c r="AH28" s="31">
        <f t="shared" si="15"/>
        <v>200</v>
      </c>
      <c r="AI28" s="32">
        <v>5</v>
      </c>
      <c r="AJ28" s="29">
        <f t="shared" si="16"/>
        <v>50</v>
      </c>
      <c r="AK28" s="34">
        <v>10</v>
      </c>
      <c r="AL28" s="31">
        <f t="shared" si="17"/>
        <v>1000</v>
      </c>
      <c r="AM28" s="38">
        <f t="shared" si="22"/>
        <v>0.173</v>
      </c>
      <c r="AN28" s="38">
        <f t="shared" si="23"/>
        <v>3.11</v>
      </c>
      <c r="AO28" s="31">
        <f t="shared" si="18"/>
        <v>3.283</v>
      </c>
      <c r="AP28" s="36">
        <f t="shared" si="19"/>
        <v>10.8471</v>
      </c>
      <c r="AQ28" s="27">
        <f t="shared" si="20"/>
        <v>194.997</v>
      </c>
      <c r="AR28" s="27">
        <f t="shared" si="21"/>
        <v>205.84410000000003</v>
      </c>
    </row>
    <row r="29" spans="1:44" ht="15">
      <c r="A29" s="5" t="s">
        <v>47</v>
      </c>
      <c r="B29" s="37">
        <v>191.5</v>
      </c>
      <c r="C29" s="28">
        <v>3.2</v>
      </c>
      <c r="D29" s="29">
        <f t="shared" si="0"/>
        <v>32</v>
      </c>
      <c r="E29" s="30">
        <v>3.6</v>
      </c>
      <c r="F29" s="31">
        <f t="shared" si="1"/>
        <v>360</v>
      </c>
      <c r="G29" s="28">
        <v>5</v>
      </c>
      <c r="H29" s="29">
        <f t="shared" si="2"/>
        <v>50</v>
      </c>
      <c r="I29" s="30">
        <v>8</v>
      </c>
      <c r="J29" s="31">
        <f t="shared" si="3"/>
        <v>800</v>
      </c>
      <c r="K29" s="28"/>
      <c r="L29" s="29">
        <f t="shared" si="4"/>
        <v>0</v>
      </c>
      <c r="M29" s="30"/>
      <c r="N29" s="31">
        <f t="shared" si="5"/>
        <v>0</v>
      </c>
      <c r="O29" s="32">
        <v>2.8</v>
      </c>
      <c r="P29" s="33">
        <f t="shared" si="6"/>
        <v>28</v>
      </c>
      <c r="Q29" s="34">
        <v>3.4</v>
      </c>
      <c r="R29" s="35">
        <f t="shared" si="7"/>
        <v>340</v>
      </c>
      <c r="S29" s="32">
        <v>3.7</v>
      </c>
      <c r="T29" s="33">
        <f t="shared" si="8"/>
        <v>37</v>
      </c>
      <c r="U29" s="34">
        <v>4.4</v>
      </c>
      <c r="V29" s="35">
        <f t="shared" si="9"/>
        <v>440.00000000000006</v>
      </c>
      <c r="W29" s="32"/>
      <c r="X29" s="33">
        <f t="shared" si="10"/>
        <v>0</v>
      </c>
      <c r="Y29" s="34"/>
      <c r="Z29" s="35">
        <f t="shared" si="11"/>
        <v>0</v>
      </c>
      <c r="AA29" s="32"/>
      <c r="AB29" s="33">
        <f t="shared" si="12"/>
        <v>0</v>
      </c>
      <c r="AC29" s="34"/>
      <c r="AD29" s="35">
        <f t="shared" si="13"/>
        <v>0</v>
      </c>
      <c r="AE29" s="32">
        <v>1</v>
      </c>
      <c r="AF29" s="29">
        <f t="shared" si="14"/>
        <v>10</v>
      </c>
      <c r="AG29" s="30">
        <v>1.5</v>
      </c>
      <c r="AH29" s="31">
        <f t="shared" si="15"/>
        <v>150</v>
      </c>
      <c r="AI29" s="32"/>
      <c r="AJ29" s="29">
        <f t="shared" si="16"/>
        <v>0</v>
      </c>
      <c r="AK29" s="34"/>
      <c r="AL29" s="31">
        <f t="shared" si="17"/>
        <v>0</v>
      </c>
      <c r="AM29" s="38">
        <f t="shared" si="22"/>
        <v>0.157</v>
      </c>
      <c r="AN29" s="38">
        <f t="shared" si="23"/>
        <v>2.09</v>
      </c>
      <c r="AO29" s="31">
        <f t="shared" si="18"/>
        <v>2.247</v>
      </c>
      <c r="AP29" s="36">
        <f t="shared" si="19"/>
        <v>30.0655</v>
      </c>
      <c r="AQ29" s="27">
        <f t="shared" si="20"/>
        <v>400.23499999999996</v>
      </c>
      <c r="AR29" s="27">
        <f t="shared" si="21"/>
        <v>430.30049999999994</v>
      </c>
    </row>
    <row r="30" spans="1:44" ht="15">
      <c r="A30" s="5" t="s">
        <v>48</v>
      </c>
      <c r="B30" s="37">
        <v>48</v>
      </c>
      <c r="C30" s="28">
        <v>10</v>
      </c>
      <c r="D30" s="29">
        <f t="shared" si="0"/>
        <v>100</v>
      </c>
      <c r="E30" s="30">
        <v>55</v>
      </c>
      <c r="F30" s="31">
        <f t="shared" si="1"/>
        <v>5500</v>
      </c>
      <c r="G30" s="28"/>
      <c r="H30" s="29">
        <f t="shared" si="2"/>
        <v>0</v>
      </c>
      <c r="I30" s="30"/>
      <c r="J30" s="31">
        <f t="shared" si="3"/>
        <v>0</v>
      </c>
      <c r="K30" s="28"/>
      <c r="L30" s="29">
        <f t="shared" si="4"/>
        <v>0</v>
      </c>
      <c r="M30" s="30"/>
      <c r="N30" s="31">
        <f t="shared" si="5"/>
        <v>0</v>
      </c>
      <c r="O30" s="32"/>
      <c r="P30" s="33">
        <f t="shared" si="6"/>
        <v>0</v>
      </c>
      <c r="Q30" s="34"/>
      <c r="R30" s="35">
        <f t="shared" si="7"/>
        <v>0</v>
      </c>
      <c r="S30" s="32"/>
      <c r="T30" s="33">
        <f t="shared" si="8"/>
        <v>0</v>
      </c>
      <c r="U30" s="34"/>
      <c r="V30" s="35">
        <f t="shared" si="9"/>
        <v>0</v>
      </c>
      <c r="W30" s="32"/>
      <c r="X30" s="33">
        <f t="shared" si="10"/>
        <v>0</v>
      </c>
      <c r="Y30" s="34"/>
      <c r="Z30" s="35">
        <f t="shared" si="11"/>
        <v>0</v>
      </c>
      <c r="AA30" s="32"/>
      <c r="AB30" s="33">
        <f t="shared" si="12"/>
        <v>0</v>
      </c>
      <c r="AC30" s="34"/>
      <c r="AD30" s="35">
        <f t="shared" si="13"/>
        <v>0</v>
      </c>
      <c r="AE30" s="32"/>
      <c r="AF30" s="29">
        <f t="shared" si="14"/>
        <v>0</v>
      </c>
      <c r="AG30" s="30"/>
      <c r="AH30" s="31">
        <f t="shared" si="15"/>
        <v>0</v>
      </c>
      <c r="AI30" s="32"/>
      <c r="AJ30" s="29">
        <f t="shared" si="16"/>
        <v>0</v>
      </c>
      <c r="AK30" s="34"/>
      <c r="AL30" s="31">
        <f t="shared" si="17"/>
        <v>0</v>
      </c>
      <c r="AM30" s="38">
        <f t="shared" si="22"/>
        <v>0.1</v>
      </c>
      <c r="AN30" s="38">
        <f t="shared" si="23"/>
        <v>5.5</v>
      </c>
      <c r="AO30" s="31">
        <f t="shared" si="18"/>
        <v>5.6</v>
      </c>
      <c r="AP30" s="36">
        <f t="shared" si="19"/>
        <v>4.800000000000001</v>
      </c>
      <c r="AQ30" s="27">
        <f t="shared" si="20"/>
        <v>264</v>
      </c>
      <c r="AR30" s="27">
        <f t="shared" si="21"/>
        <v>268.8</v>
      </c>
    </row>
    <row r="31" spans="1:44" ht="15">
      <c r="A31" s="5" t="s">
        <v>49</v>
      </c>
      <c r="B31" s="37">
        <v>410</v>
      </c>
      <c r="C31" s="28">
        <v>0.3</v>
      </c>
      <c r="D31" s="29">
        <f t="shared" si="0"/>
        <v>3</v>
      </c>
      <c r="E31" s="30">
        <v>0.3</v>
      </c>
      <c r="F31" s="31">
        <f t="shared" si="1"/>
        <v>30</v>
      </c>
      <c r="G31" s="28"/>
      <c r="H31" s="29">
        <f t="shared" si="2"/>
        <v>0</v>
      </c>
      <c r="I31" s="30"/>
      <c r="J31" s="31">
        <f t="shared" si="3"/>
        <v>0</v>
      </c>
      <c r="K31" s="28"/>
      <c r="L31" s="29">
        <f t="shared" si="4"/>
        <v>0</v>
      </c>
      <c r="M31" s="30"/>
      <c r="N31" s="31">
        <f t="shared" si="5"/>
        <v>0</v>
      </c>
      <c r="O31" s="32"/>
      <c r="P31" s="33">
        <f t="shared" si="6"/>
        <v>0</v>
      </c>
      <c r="Q31" s="34"/>
      <c r="R31" s="35">
        <f t="shared" si="7"/>
        <v>0</v>
      </c>
      <c r="S31" s="32"/>
      <c r="T31" s="33">
        <f t="shared" si="8"/>
        <v>0</v>
      </c>
      <c r="U31" s="34"/>
      <c r="V31" s="35">
        <f t="shared" si="9"/>
        <v>0</v>
      </c>
      <c r="W31" s="32"/>
      <c r="X31" s="33">
        <f t="shared" si="10"/>
        <v>0</v>
      </c>
      <c r="Y31" s="34"/>
      <c r="Z31" s="35">
        <f t="shared" si="11"/>
        <v>0</v>
      </c>
      <c r="AA31" s="32"/>
      <c r="AB31" s="33">
        <f t="shared" si="12"/>
        <v>0</v>
      </c>
      <c r="AC31" s="34"/>
      <c r="AD31" s="35">
        <f t="shared" si="13"/>
        <v>0</v>
      </c>
      <c r="AE31" s="32"/>
      <c r="AF31" s="29">
        <f t="shared" si="14"/>
        <v>0</v>
      </c>
      <c r="AG31" s="30"/>
      <c r="AH31" s="31">
        <f t="shared" si="15"/>
        <v>0</v>
      </c>
      <c r="AI31" s="32"/>
      <c r="AJ31" s="29">
        <f t="shared" si="16"/>
        <v>0</v>
      </c>
      <c r="AK31" s="34"/>
      <c r="AL31" s="31">
        <f t="shared" si="17"/>
        <v>0</v>
      </c>
      <c r="AM31" s="38">
        <f t="shared" si="22"/>
        <v>0.003</v>
      </c>
      <c r="AN31" s="38">
        <f t="shared" si="23"/>
        <v>0.03</v>
      </c>
      <c r="AO31" s="31">
        <f t="shared" si="18"/>
        <v>0.033</v>
      </c>
      <c r="AP31" s="36">
        <f t="shared" si="19"/>
        <v>1.23</v>
      </c>
      <c r="AQ31" s="27">
        <f t="shared" si="20"/>
        <v>12.299999999999999</v>
      </c>
      <c r="AR31" s="27">
        <f t="shared" si="21"/>
        <v>13.53</v>
      </c>
    </row>
    <row r="32" spans="1:44" ht="15">
      <c r="A32" s="5" t="s">
        <v>65</v>
      </c>
      <c r="B32" s="37">
        <v>84</v>
      </c>
      <c r="C32" s="28"/>
      <c r="D32" s="29">
        <f t="shared" si="0"/>
        <v>0</v>
      </c>
      <c r="E32" s="30"/>
      <c r="F32" s="31">
        <f t="shared" si="1"/>
        <v>0</v>
      </c>
      <c r="G32" s="28"/>
      <c r="H32" s="29">
        <f t="shared" si="2"/>
        <v>0</v>
      </c>
      <c r="I32" s="30"/>
      <c r="J32" s="31">
        <f t="shared" si="3"/>
        <v>0</v>
      </c>
      <c r="K32" s="28">
        <v>154.5</v>
      </c>
      <c r="L32" s="29">
        <f t="shared" si="4"/>
        <v>1545</v>
      </c>
      <c r="M32" s="30">
        <v>185.4</v>
      </c>
      <c r="N32" s="31">
        <f t="shared" si="5"/>
        <v>18540</v>
      </c>
      <c r="O32" s="32"/>
      <c r="P32" s="33">
        <f t="shared" si="6"/>
        <v>0</v>
      </c>
      <c r="Q32" s="34"/>
      <c r="R32" s="35">
        <f t="shared" si="7"/>
        <v>0</v>
      </c>
      <c r="S32" s="32"/>
      <c r="T32" s="33">
        <f t="shared" si="8"/>
        <v>0</v>
      </c>
      <c r="U32" s="34"/>
      <c r="V32" s="35">
        <f t="shared" si="9"/>
        <v>0</v>
      </c>
      <c r="W32" s="32"/>
      <c r="X32" s="33">
        <f t="shared" si="10"/>
        <v>0</v>
      </c>
      <c r="Y32" s="34"/>
      <c r="Z32" s="35">
        <f t="shared" si="11"/>
        <v>0</v>
      </c>
      <c r="AA32" s="32"/>
      <c r="AB32" s="33">
        <f t="shared" si="12"/>
        <v>0</v>
      </c>
      <c r="AC32" s="34"/>
      <c r="AD32" s="35">
        <f t="shared" si="13"/>
        <v>0</v>
      </c>
      <c r="AE32" s="32"/>
      <c r="AF32" s="29">
        <f t="shared" si="14"/>
        <v>0</v>
      </c>
      <c r="AG32" s="30"/>
      <c r="AH32" s="31">
        <f t="shared" si="15"/>
        <v>0</v>
      </c>
      <c r="AI32" s="32"/>
      <c r="AJ32" s="29">
        <f t="shared" si="16"/>
        <v>0</v>
      </c>
      <c r="AK32" s="34"/>
      <c r="AL32" s="31">
        <f t="shared" si="17"/>
        <v>0</v>
      </c>
      <c r="AM32" s="38">
        <f t="shared" si="22"/>
        <v>1.545</v>
      </c>
      <c r="AN32" s="38">
        <f t="shared" si="23"/>
        <v>18.54</v>
      </c>
      <c r="AO32" s="31">
        <f t="shared" si="18"/>
        <v>20.085</v>
      </c>
      <c r="AP32" s="36">
        <f t="shared" si="19"/>
        <v>129.78</v>
      </c>
      <c r="AQ32" s="27">
        <f t="shared" si="20"/>
        <v>1557.36</v>
      </c>
      <c r="AR32" s="27">
        <f t="shared" si="21"/>
        <v>1687.1399999999999</v>
      </c>
    </row>
    <row r="33" spans="1:44" ht="15">
      <c r="A33" s="5" t="s">
        <v>17</v>
      </c>
      <c r="B33" s="37">
        <v>46.07</v>
      </c>
      <c r="C33" s="28"/>
      <c r="D33" s="29">
        <f t="shared" si="0"/>
        <v>0</v>
      </c>
      <c r="E33" s="30"/>
      <c r="F33" s="31">
        <f t="shared" si="1"/>
        <v>0</v>
      </c>
      <c r="G33" s="28"/>
      <c r="H33" s="29">
        <f t="shared" si="2"/>
        <v>0</v>
      </c>
      <c r="I33" s="30"/>
      <c r="J33" s="31">
        <f t="shared" si="3"/>
        <v>0</v>
      </c>
      <c r="K33" s="28"/>
      <c r="L33" s="29">
        <f t="shared" si="4"/>
        <v>0</v>
      </c>
      <c r="M33" s="30"/>
      <c r="N33" s="31">
        <f t="shared" si="5"/>
        <v>0</v>
      </c>
      <c r="O33" s="32">
        <v>23.33</v>
      </c>
      <c r="P33" s="33">
        <f t="shared" si="6"/>
        <v>233.29999999999998</v>
      </c>
      <c r="Q33" s="34">
        <v>28.33</v>
      </c>
      <c r="R33" s="35">
        <f t="shared" si="7"/>
        <v>2833</v>
      </c>
      <c r="S33" s="45">
        <v>156.5</v>
      </c>
      <c r="T33" s="33">
        <f t="shared" si="8"/>
        <v>1565</v>
      </c>
      <c r="U33" s="34">
        <v>185</v>
      </c>
      <c r="V33" s="35">
        <f t="shared" si="9"/>
        <v>18500</v>
      </c>
      <c r="W33" s="45"/>
      <c r="X33" s="33">
        <f t="shared" si="10"/>
        <v>0</v>
      </c>
      <c r="Y33" s="34"/>
      <c r="Z33" s="35">
        <f t="shared" si="11"/>
        <v>0</v>
      </c>
      <c r="AA33" s="32"/>
      <c r="AB33" s="33">
        <f t="shared" si="12"/>
        <v>0</v>
      </c>
      <c r="AC33" s="34"/>
      <c r="AD33" s="35">
        <f t="shared" si="13"/>
        <v>0</v>
      </c>
      <c r="AE33" s="32">
        <v>58.33</v>
      </c>
      <c r="AF33" s="29">
        <f t="shared" si="14"/>
        <v>583.3</v>
      </c>
      <c r="AG33" s="30">
        <v>70</v>
      </c>
      <c r="AH33" s="31">
        <f t="shared" si="15"/>
        <v>7000</v>
      </c>
      <c r="AI33" s="32"/>
      <c r="AJ33" s="29">
        <f t="shared" si="16"/>
        <v>0</v>
      </c>
      <c r="AK33" s="34"/>
      <c r="AL33" s="31">
        <f t="shared" si="17"/>
        <v>0</v>
      </c>
      <c r="AM33" s="38">
        <f t="shared" si="22"/>
        <v>2.3815999999999997</v>
      </c>
      <c r="AN33" s="38">
        <f t="shared" si="23"/>
        <v>28.333</v>
      </c>
      <c r="AO33" s="31">
        <f t="shared" si="18"/>
        <v>30.714599999999997</v>
      </c>
      <c r="AP33" s="36">
        <f t="shared" si="19"/>
        <v>109.72031199999999</v>
      </c>
      <c r="AQ33" s="27">
        <f t="shared" si="20"/>
        <v>1305.3013099999998</v>
      </c>
      <c r="AR33" s="27">
        <f t="shared" si="21"/>
        <v>1415.0216219999998</v>
      </c>
    </row>
    <row r="34" spans="1:44" ht="15">
      <c r="A34" s="5" t="s">
        <v>66</v>
      </c>
      <c r="B34" s="37">
        <v>130</v>
      </c>
      <c r="C34" s="28"/>
      <c r="D34" s="29">
        <f t="shared" si="0"/>
        <v>0</v>
      </c>
      <c r="E34" s="30"/>
      <c r="F34" s="31">
        <f t="shared" si="1"/>
        <v>0</v>
      </c>
      <c r="G34" s="28"/>
      <c r="H34" s="29">
        <f t="shared" si="2"/>
        <v>0</v>
      </c>
      <c r="I34" s="30"/>
      <c r="J34" s="31">
        <f t="shared" si="3"/>
        <v>0</v>
      </c>
      <c r="K34" s="28">
        <v>10</v>
      </c>
      <c r="L34" s="29">
        <f t="shared" si="4"/>
        <v>100</v>
      </c>
      <c r="M34" s="30">
        <v>20</v>
      </c>
      <c r="N34" s="31">
        <f t="shared" si="5"/>
        <v>2000</v>
      </c>
      <c r="O34" s="32"/>
      <c r="P34" s="33">
        <f t="shared" si="6"/>
        <v>0</v>
      </c>
      <c r="Q34" s="34"/>
      <c r="R34" s="35">
        <f t="shared" si="7"/>
        <v>0</v>
      </c>
      <c r="S34" s="45"/>
      <c r="T34" s="33">
        <f t="shared" si="8"/>
        <v>0</v>
      </c>
      <c r="U34" s="46"/>
      <c r="V34" s="35">
        <f t="shared" si="9"/>
        <v>0</v>
      </c>
      <c r="W34" s="32"/>
      <c r="X34" s="33">
        <f t="shared" si="10"/>
        <v>0</v>
      </c>
      <c r="Y34" s="34"/>
      <c r="Z34" s="35">
        <f t="shared" si="11"/>
        <v>0</v>
      </c>
      <c r="AA34" s="32"/>
      <c r="AB34" s="33">
        <f t="shared" si="12"/>
        <v>0</v>
      </c>
      <c r="AC34" s="34"/>
      <c r="AD34" s="35">
        <f t="shared" si="13"/>
        <v>0</v>
      </c>
      <c r="AE34" s="32"/>
      <c r="AF34" s="29">
        <f t="shared" si="14"/>
        <v>0</v>
      </c>
      <c r="AG34" s="30"/>
      <c r="AH34" s="31">
        <f t="shared" si="15"/>
        <v>0</v>
      </c>
      <c r="AI34" s="32"/>
      <c r="AJ34" s="29">
        <f t="shared" si="16"/>
        <v>0</v>
      </c>
      <c r="AK34" s="34"/>
      <c r="AL34" s="31">
        <f t="shared" si="17"/>
        <v>0</v>
      </c>
      <c r="AM34" s="38">
        <f t="shared" si="22"/>
        <v>0.1</v>
      </c>
      <c r="AN34" s="38">
        <f t="shared" si="23"/>
        <v>2</v>
      </c>
      <c r="AO34" s="31">
        <f t="shared" si="18"/>
        <v>2.1</v>
      </c>
      <c r="AP34" s="36">
        <f t="shared" si="19"/>
        <v>13</v>
      </c>
      <c r="AQ34" s="27">
        <f t="shared" si="20"/>
        <v>260</v>
      </c>
      <c r="AR34" s="27">
        <f t="shared" si="21"/>
        <v>273</v>
      </c>
    </row>
    <row r="35" spans="1:44" ht="15">
      <c r="A35" s="5" t="s">
        <v>15</v>
      </c>
      <c r="B35" s="37">
        <v>39.03</v>
      </c>
      <c r="C35" s="28"/>
      <c r="D35" s="29">
        <f t="shared" si="0"/>
        <v>0</v>
      </c>
      <c r="E35" s="30"/>
      <c r="F35" s="31">
        <f t="shared" si="1"/>
        <v>0</v>
      </c>
      <c r="G35" s="28"/>
      <c r="H35" s="29">
        <f t="shared" si="2"/>
        <v>0</v>
      </c>
      <c r="I35" s="30"/>
      <c r="J35" s="31">
        <f t="shared" si="3"/>
        <v>0</v>
      </c>
      <c r="K35" s="28"/>
      <c r="L35" s="29">
        <f t="shared" si="4"/>
        <v>0</v>
      </c>
      <c r="M35" s="30"/>
      <c r="N35" s="31">
        <f t="shared" si="5"/>
        <v>0</v>
      </c>
      <c r="O35" s="32">
        <v>6.7</v>
      </c>
      <c r="P35" s="33">
        <f t="shared" si="6"/>
        <v>67</v>
      </c>
      <c r="Q35" s="34">
        <v>8.1</v>
      </c>
      <c r="R35" s="35">
        <f t="shared" si="7"/>
        <v>810</v>
      </c>
      <c r="S35" s="32"/>
      <c r="T35" s="33">
        <f t="shared" si="8"/>
        <v>0</v>
      </c>
      <c r="U35" s="34"/>
      <c r="V35" s="35">
        <f t="shared" si="9"/>
        <v>0</v>
      </c>
      <c r="W35" s="32"/>
      <c r="X35" s="33">
        <f t="shared" si="10"/>
        <v>0</v>
      </c>
      <c r="Y35" s="34"/>
      <c r="Z35" s="35">
        <f t="shared" si="11"/>
        <v>0</v>
      </c>
      <c r="AA35" s="32"/>
      <c r="AB35" s="33">
        <f t="shared" si="12"/>
        <v>0</v>
      </c>
      <c r="AC35" s="34"/>
      <c r="AD35" s="35">
        <f t="shared" si="13"/>
        <v>0</v>
      </c>
      <c r="AE35" s="32">
        <v>11.9</v>
      </c>
      <c r="AF35" s="29">
        <f t="shared" si="14"/>
        <v>119</v>
      </c>
      <c r="AG35" s="30">
        <v>14.3</v>
      </c>
      <c r="AH35" s="31">
        <f t="shared" si="15"/>
        <v>1430</v>
      </c>
      <c r="AI35" s="32"/>
      <c r="AJ35" s="29">
        <f t="shared" si="16"/>
        <v>0</v>
      </c>
      <c r="AK35" s="34"/>
      <c r="AL35" s="31">
        <f t="shared" si="17"/>
        <v>0</v>
      </c>
      <c r="AM35" s="38">
        <f t="shared" si="22"/>
        <v>0.186</v>
      </c>
      <c r="AN35" s="38">
        <f t="shared" si="23"/>
        <v>2.24</v>
      </c>
      <c r="AO35" s="31">
        <f t="shared" si="18"/>
        <v>2.426</v>
      </c>
      <c r="AP35" s="36">
        <f t="shared" si="19"/>
        <v>7.259580000000001</v>
      </c>
      <c r="AQ35" s="27">
        <f t="shared" si="20"/>
        <v>87.42720000000001</v>
      </c>
      <c r="AR35" s="27">
        <f t="shared" si="21"/>
        <v>94.68678000000001</v>
      </c>
    </row>
    <row r="36" spans="1:44" ht="16.5" customHeight="1">
      <c r="A36" s="5" t="s">
        <v>16</v>
      </c>
      <c r="B36" s="37">
        <v>52</v>
      </c>
      <c r="C36" s="28"/>
      <c r="D36" s="29">
        <f t="shared" si="0"/>
        <v>0</v>
      </c>
      <c r="E36" s="30"/>
      <c r="F36" s="31">
        <f t="shared" si="1"/>
        <v>0</v>
      </c>
      <c r="G36" s="28"/>
      <c r="H36" s="29">
        <f t="shared" si="2"/>
        <v>0</v>
      </c>
      <c r="I36" s="30"/>
      <c r="J36" s="31">
        <f t="shared" si="3"/>
        <v>0</v>
      </c>
      <c r="K36" s="28"/>
      <c r="L36" s="29">
        <f t="shared" si="4"/>
        <v>0</v>
      </c>
      <c r="M36" s="30"/>
      <c r="N36" s="31">
        <f t="shared" si="5"/>
        <v>0</v>
      </c>
      <c r="O36" s="32">
        <v>7.47</v>
      </c>
      <c r="P36" s="33">
        <f t="shared" si="6"/>
        <v>74.7</v>
      </c>
      <c r="Q36" s="34">
        <v>9.07</v>
      </c>
      <c r="R36" s="35">
        <f t="shared" si="7"/>
        <v>907</v>
      </c>
      <c r="S36" s="32"/>
      <c r="T36" s="33">
        <f t="shared" si="8"/>
        <v>0</v>
      </c>
      <c r="U36" s="34"/>
      <c r="V36" s="35">
        <f t="shared" si="9"/>
        <v>0</v>
      </c>
      <c r="W36" s="32"/>
      <c r="X36" s="33">
        <f t="shared" si="10"/>
        <v>0</v>
      </c>
      <c r="Y36" s="34"/>
      <c r="Z36" s="35">
        <f t="shared" si="11"/>
        <v>0</v>
      </c>
      <c r="AA36" s="32"/>
      <c r="AB36" s="33">
        <f t="shared" si="12"/>
        <v>0</v>
      </c>
      <c r="AC36" s="34"/>
      <c r="AD36" s="35">
        <f t="shared" si="13"/>
        <v>0</v>
      </c>
      <c r="AE36" s="32">
        <v>13.3</v>
      </c>
      <c r="AF36" s="29">
        <f t="shared" si="14"/>
        <v>133</v>
      </c>
      <c r="AG36" s="30">
        <v>16</v>
      </c>
      <c r="AH36" s="31">
        <f t="shared" si="15"/>
        <v>1600</v>
      </c>
      <c r="AI36" s="32"/>
      <c r="AJ36" s="29">
        <f t="shared" si="16"/>
        <v>0</v>
      </c>
      <c r="AK36" s="34"/>
      <c r="AL36" s="31">
        <f t="shared" si="17"/>
        <v>0</v>
      </c>
      <c r="AM36" s="38">
        <f t="shared" si="22"/>
        <v>0.2077</v>
      </c>
      <c r="AN36" s="38">
        <f t="shared" si="23"/>
        <v>2.507</v>
      </c>
      <c r="AO36" s="31">
        <f t="shared" si="18"/>
        <v>2.7147</v>
      </c>
      <c r="AP36" s="36">
        <f t="shared" si="19"/>
        <v>10.8004</v>
      </c>
      <c r="AQ36" s="27">
        <f t="shared" si="20"/>
        <v>130.364</v>
      </c>
      <c r="AR36" s="27">
        <f t="shared" si="21"/>
        <v>141.1644</v>
      </c>
    </row>
    <row r="37" spans="1:44" ht="15">
      <c r="A37" s="5" t="s">
        <v>81</v>
      </c>
      <c r="B37" s="37">
        <v>33.86</v>
      </c>
      <c r="C37" s="28"/>
      <c r="D37" s="29">
        <f t="shared" si="0"/>
        <v>0</v>
      </c>
      <c r="E37" s="30"/>
      <c r="F37" s="31">
        <f t="shared" si="1"/>
        <v>0</v>
      </c>
      <c r="G37" s="28"/>
      <c r="H37" s="29">
        <f t="shared" si="2"/>
        <v>0</v>
      </c>
      <c r="I37" s="30"/>
      <c r="J37" s="31">
        <f t="shared" si="3"/>
        <v>0</v>
      </c>
      <c r="K37" s="28"/>
      <c r="L37" s="29">
        <f t="shared" si="4"/>
        <v>0</v>
      </c>
      <c r="M37" s="30"/>
      <c r="N37" s="31">
        <f t="shared" si="5"/>
        <v>0</v>
      </c>
      <c r="O37" s="32">
        <v>1.6</v>
      </c>
      <c r="P37" s="33">
        <f t="shared" si="6"/>
        <v>16</v>
      </c>
      <c r="Q37" s="34">
        <v>1.6</v>
      </c>
      <c r="R37" s="35">
        <f t="shared" si="7"/>
        <v>160</v>
      </c>
      <c r="S37" s="32"/>
      <c r="T37" s="33">
        <f t="shared" si="8"/>
        <v>0</v>
      </c>
      <c r="U37" s="34"/>
      <c r="V37" s="35">
        <f t="shared" si="9"/>
        <v>0</v>
      </c>
      <c r="W37" s="32"/>
      <c r="X37" s="33">
        <f t="shared" si="10"/>
        <v>0</v>
      </c>
      <c r="Y37" s="34"/>
      <c r="Z37" s="35">
        <f t="shared" si="11"/>
        <v>0</v>
      </c>
      <c r="AA37" s="32"/>
      <c r="AB37" s="33">
        <f t="shared" si="12"/>
        <v>0</v>
      </c>
      <c r="AC37" s="34"/>
      <c r="AD37" s="35">
        <f t="shared" si="13"/>
        <v>0</v>
      </c>
      <c r="AE37" s="32">
        <v>18.2</v>
      </c>
      <c r="AF37" s="29">
        <f t="shared" si="14"/>
        <v>182</v>
      </c>
      <c r="AG37" s="30">
        <v>27.3</v>
      </c>
      <c r="AH37" s="31">
        <f t="shared" si="15"/>
        <v>2730</v>
      </c>
      <c r="AI37" s="32">
        <v>1.3</v>
      </c>
      <c r="AJ37" s="29">
        <f t="shared" si="16"/>
        <v>13</v>
      </c>
      <c r="AK37" s="34">
        <v>2</v>
      </c>
      <c r="AL37" s="31">
        <f t="shared" si="17"/>
        <v>200</v>
      </c>
      <c r="AM37" s="38">
        <f t="shared" si="22"/>
        <v>0.211</v>
      </c>
      <c r="AN37" s="38">
        <f t="shared" si="23"/>
        <v>3.09</v>
      </c>
      <c r="AO37" s="31">
        <f t="shared" si="18"/>
        <v>3.3009999999999997</v>
      </c>
      <c r="AP37" s="36">
        <f t="shared" si="19"/>
        <v>7.14446</v>
      </c>
      <c r="AQ37" s="27">
        <f t="shared" si="20"/>
        <v>104.6274</v>
      </c>
      <c r="AR37" s="27">
        <f t="shared" si="21"/>
        <v>111.77185999999999</v>
      </c>
    </row>
    <row r="38" spans="1:44" ht="15">
      <c r="A38" s="5" t="s">
        <v>70</v>
      </c>
      <c r="B38" s="37">
        <v>48</v>
      </c>
      <c r="C38" s="28"/>
      <c r="D38" s="29">
        <f t="shared" si="0"/>
        <v>0</v>
      </c>
      <c r="E38" s="30"/>
      <c r="F38" s="31">
        <f t="shared" si="1"/>
        <v>0</v>
      </c>
      <c r="G38" s="28"/>
      <c r="H38" s="29">
        <f t="shared" si="2"/>
        <v>0</v>
      </c>
      <c r="I38" s="30"/>
      <c r="J38" s="31">
        <f t="shared" si="3"/>
        <v>0</v>
      </c>
      <c r="K38" s="28"/>
      <c r="L38" s="29">
        <f t="shared" si="4"/>
        <v>0</v>
      </c>
      <c r="M38" s="30"/>
      <c r="N38" s="31">
        <f t="shared" si="5"/>
        <v>0</v>
      </c>
      <c r="O38" s="32">
        <v>4.8</v>
      </c>
      <c r="P38" s="33">
        <f t="shared" si="6"/>
        <v>48</v>
      </c>
      <c r="Q38" s="34">
        <v>5.6</v>
      </c>
      <c r="R38" s="35">
        <f t="shared" si="7"/>
        <v>560</v>
      </c>
      <c r="S38" s="32"/>
      <c r="T38" s="33">
        <f t="shared" si="8"/>
        <v>0</v>
      </c>
      <c r="U38" s="34"/>
      <c r="V38" s="35">
        <f t="shared" si="9"/>
        <v>0</v>
      </c>
      <c r="W38" s="32"/>
      <c r="X38" s="33">
        <f t="shared" si="10"/>
        <v>0</v>
      </c>
      <c r="Y38" s="34"/>
      <c r="Z38" s="35">
        <f t="shared" si="11"/>
        <v>0</v>
      </c>
      <c r="AA38" s="32"/>
      <c r="AB38" s="33">
        <f t="shared" si="12"/>
        <v>0</v>
      </c>
      <c r="AC38" s="34"/>
      <c r="AD38" s="35">
        <f t="shared" si="13"/>
        <v>0</v>
      </c>
      <c r="AE38" s="32"/>
      <c r="AF38" s="29">
        <f t="shared" si="14"/>
        <v>0</v>
      </c>
      <c r="AG38" s="30"/>
      <c r="AH38" s="31">
        <f t="shared" si="15"/>
        <v>0</v>
      </c>
      <c r="AI38" s="32"/>
      <c r="AJ38" s="29">
        <f t="shared" si="16"/>
        <v>0</v>
      </c>
      <c r="AK38" s="34"/>
      <c r="AL38" s="31">
        <f t="shared" si="17"/>
        <v>0</v>
      </c>
      <c r="AM38" s="38">
        <f t="shared" si="22"/>
        <v>0.048</v>
      </c>
      <c r="AN38" s="38">
        <f t="shared" si="23"/>
        <v>0.56</v>
      </c>
      <c r="AO38" s="31">
        <f t="shared" si="18"/>
        <v>0.6080000000000001</v>
      </c>
      <c r="AP38" s="36">
        <f t="shared" si="19"/>
        <v>2.3040000000000003</v>
      </c>
      <c r="AQ38" s="27">
        <f t="shared" si="20"/>
        <v>26.880000000000003</v>
      </c>
      <c r="AR38" s="27">
        <f t="shared" si="21"/>
        <v>29.184000000000005</v>
      </c>
    </row>
    <row r="39" spans="1:44" ht="15">
      <c r="A39" s="5" t="s">
        <v>51</v>
      </c>
      <c r="B39" s="37">
        <v>110</v>
      </c>
      <c r="C39" s="28"/>
      <c r="D39" s="29">
        <f t="shared" si="0"/>
        <v>0</v>
      </c>
      <c r="E39" s="30"/>
      <c r="F39" s="31">
        <f t="shared" si="1"/>
        <v>0</v>
      </c>
      <c r="G39" s="28"/>
      <c r="H39" s="29">
        <f t="shared" si="2"/>
        <v>0</v>
      </c>
      <c r="I39" s="30"/>
      <c r="J39" s="31">
        <f t="shared" si="3"/>
        <v>0</v>
      </c>
      <c r="K39" s="28"/>
      <c r="L39" s="29">
        <f t="shared" si="4"/>
        <v>0</v>
      </c>
      <c r="M39" s="30"/>
      <c r="N39" s="31">
        <f t="shared" si="5"/>
        <v>0</v>
      </c>
      <c r="O39" s="45">
        <v>0.6</v>
      </c>
      <c r="P39" s="33">
        <f t="shared" si="6"/>
        <v>6</v>
      </c>
      <c r="Q39" s="46">
        <v>0.7</v>
      </c>
      <c r="R39" s="35">
        <f t="shared" si="7"/>
        <v>70</v>
      </c>
      <c r="S39" s="32"/>
      <c r="T39" s="33">
        <f t="shared" si="8"/>
        <v>0</v>
      </c>
      <c r="U39" s="34"/>
      <c r="V39" s="35">
        <f t="shared" si="9"/>
        <v>0</v>
      </c>
      <c r="W39" s="32"/>
      <c r="X39" s="33">
        <f t="shared" si="10"/>
        <v>0</v>
      </c>
      <c r="Y39" s="34"/>
      <c r="Z39" s="35">
        <f t="shared" si="11"/>
        <v>0</v>
      </c>
      <c r="AA39" s="32"/>
      <c r="AB39" s="33">
        <f t="shared" si="12"/>
        <v>0</v>
      </c>
      <c r="AC39" s="34"/>
      <c r="AD39" s="35">
        <f t="shared" si="13"/>
        <v>0</v>
      </c>
      <c r="AE39" s="32"/>
      <c r="AF39" s="29">
        <f t="shared" si="14"/>
        <v>0</v>
      </c>
      <c r="AG39" s="30"/>
      <c r="AH39" s="31">
        <f t="shared" si="15"/>
        <v>0</v>
      </c>
      <c r="AI39" s="32"/>
      <c r="AJ39" s="29">
        <f t="shared" si="16"/>
        <v>0</v>
      </c>
      <c r="AK39" s="34"/>
      <c r="AL39" s="31">
        <f t="shared" si="17"/>
        <v>0</v>
      </c>
      <c r="AM39" s="38">
        <f t="shared" si="22"/>
        <v>0.006</v>
      </c>
      <c r="AN39" s="38">
        <f t="shared" si="23"/>
        <v>0.07</v>
      </c>
      <c r="AO39" s="31">
        <f t="shared" si="18"/>
        <v>0.07600000000000001</v>
      </c>
      <c r="AP39" s="36">
        <f t="shared" si="19"/>
        <v>0.66</v>
      </c>
      <c r="AQ39" s="27">
        <f t="shared" si="20"/>
        <v>7.700000000000001</v>
      </c>
      <c r="AR39" s="27">
        <f t="shared" si="21"/>
        <v>8.360000000000001</v>
      </c>
    </row>
    <row r="40" spans="1:44" ht="15">
      <c r="A40" s="5" t="s">
        <v>67</v>
      </c>
      <c r="B40" s="37">
        <v>50.72</v>
      </c>
      <c r="C40" s="28"/>
      <c r="D40" s="29">
        <f t="shared" si="0"/>
        <v>0</v>
      </c>
      <c r="E40" s="30"/>
      <c r="F40" s="31">
        <f t="shared" si="1"/>
        <v>0</v>
      </c>
      <c r="G40" s="28"/>
      <c r="H40" s="29">
        <f t="shared" si="2"/>
        <v>0</v>
      </c>
      <c r="I40" s="30"/>
      <c r="J40" s="31">
        <f t="shared" si="3"/>
        <v>0</v>
      </c>
      <c r="K40" s="28"/>
      <c r="L40" s="29">
        <f t="shared" si="4"/>
        <v>0</v>
      </c>
      <c r="M40" s="30"/>
      <c r="N40" s="31">
        <f t="shared" si="5"/>
        <v>0</v>
      </c>
      <c r="O40" s="32">
        <v>40.3</v>
      </c>
      <c r="P40" s="33">
        <f t="shared" si="6"/>
        <v>403</v>
      </c>
      <c r="Q40" s="34">
        <v>48.9</v>
      </c>
      <c r="R40" s="35">
        <f t="shared" si="7"/>
        <v>4890</v>
      </c>
      <c r="S40" s="32"/>
      <c r="T40" s="33">
        <f t="shared" si="8"/>
        <v>0</v>
      </c>
      <c r="U40" s="34"/>
      <c r="V40" s="35">
        <f t="shared" si="9"/>
        <v>0</v>
      </c>
      <c r="W40" s="32"/>
      <c r="X40" s="33">
        <f t="shared" si="10"/>
        <v>0</v>
      </c>
      <c r="Y40" s="34"/>
      <c r="Z40" s="35">
        <f t="shared" si="11"/>
        <v>0</v>
      </c>
      <c r="AA40" s="32"/>
      <c r="AB40" s="33">
        <f t="shared" si="12"/>
        <v>0</v>
      </c>
      <c r="AC40" s="34"/>
      <c r="AD40" s="35">
        <f t="shared" si="13"/>
        <v>0</v>
      </c>
      <c r="AE40" s="32"/>
      <c r="AF40" s="29">
        <f t="shared" si="14"/>
        <v>0</v>
      </c>
      <c r="AG40" s="30"/>
      <c r="AH40" s="31">
        <f t="shared" si="15"/>
        <v>0</v>
      </c>
      <c r="AI40" s="32"/>
      <c r="AJ40" s="29">
        <f t="shared" si="16"/>
        <v>0</v>
      </c>
      <c r="AK40" s="34"/>
      <c r="AL40" s="31">
        <f t="shared" si="17"/>
        <v>0</v>
      </c>
      <c r="AM40" s="38">
        <f t="shared" si="22"/>
        <v>0.403</v>
      </c>
      <c r="AN40" s="38">
        <f t="shared" si="23"/>
        <v>4.89</v>
      </c>
      <c r="AO40" s="31">
        <f t="shared" si="18"/>
        <v>5.292999999999999</v>
      </c>
      <c r="AP40" s="36">
        <f t="shared" si="19"/>
        <v>20.440160000000002</v>
      </c>
      <c r="AQ40" s="27">
        <f t="shared" si="20"/>
        <v>248.02079999999998</v>
      </c>
      <c r="AR40" s="27">
        <f t="shared" si="21"/>
        <v>268.46096</v>
      </c>
    </row>
    <row r="41" spans="1:44" ht="15">
      <c r="A41" s="5" t="s">
        <v>52</v>
      </c>
      <c r="B41" s="37">
        <v>122.8</v>
      </c>
      <c r="C41" s="28"/>
      <c r="D41" s="29">
        <f t="shared" si="0"/>
        <v>0</v>
      </c>
      <c r="E41" s="30"/>
      <c r="F41" s="31">
        <f t="shared" si="1"/>
        <v>0</v>
      </c>
      <c r="G41" s="28"/>
      <c r="H41" s="29">
        <f t="shared" si="2"/>
        <v>0</v>
      </c>
      <c r="I41" s="30"/>
      <c r="J41" s="31">
        <f t="shared" si="3"/>
        <v>0</v>
      </c>
      <c r="K41" s="28"/>
      <c r="L41" s="29">
        <f t="shared" si="4"/>
        <v>0</v>
      </c>
      <c r="M41" s="30"/>
      <c r="N41" s="31">
        <f t="shared" si="5"/>
        <v>0</v>
      </c>
      <c r="O41" s="32">
        <v>7.2</v>
      </c>
      <c r="P41" s="33">
        <f t="shared" si="6"/>
        <v>72</v>
      </c>
      <c r="Q41" s="34">
        <v>8.4</v>
      </c>
      <c r="R41" s="35">
        <f t="shared" si="7"/>
        <v>840</v>
      </c>
      <c r="S41" s="32"/>
      <c r="T41" s="33">
        <f t="shared" si="8"/>
        <v>0</v>
      </c>
      <c r="U41" s="34"/>
      <c r="V41" s="35">
        <f t="shared" si="9"/>
        <v>0</v>
      </c>
      <c r="W41" s="32"/>
      <c r="X41" s="33">
        <f t="shared" si="10"/>
        <v>0</v>
      </c>
      <c r="Y41" s="34"/>
      <c r="Z41" s="35">
        <f t="shared" si="11"/>
        <v>0</v>
      </c>
      <c r="AA41" s="32"/>
      <c r="AB41" s="33">
        <f t="shared" si="12"/>
        <v>0</v>
      </c>
      <c r="AC41" s="34"/>
      <c r="AD41" s="35">
        <f t="shared" si="13"/>
        <v>0</v>
      </c>
      <c r="AE41" s="32">
        <v>1.5</v>
      </c>
      <c r="AF41" s="29">
        <f t="shared" si="14"/>
        <v>15</v>
      </c>
      <c r="AG41" s="30">
        <v>1.8</v>
      </c>
      <c r="AH41" s="31">
        <f t="shared" si="15"/>
        <v>180</v>
      </c>
      <c r="AI41" s="32">
        <v>1.3</v>
      </c>
      <c r="AJ41" s="29">
        <f t="shared" si="16"/>
        <v>13</v>
      </c>
      <c r="AK41" s="34">
        <v>2</v>
      </c>
      <c r="AL41" s="31">
        <f t="shared" si="17"/>
        <v>200</v>
      </c>
      <c r="AM41" s="38">
        <f t="shared" si="22"/>
        <v>0.1</v>
      </c>
      <c r="AN41" s="38">
        <f t="shared" si="23"/>
        <v>1.22</v>
      </c>
      <c r="AO41" s="31">
        <f t="shared" si="18"/>
        <v>1.32</v>
      </c>
      <c r="AP41" s="36">
        <f t="shared" si="19"/>
        <v>12.280000000000001</v>
      </c>
      <c r="AQ41" s="27">
        <f t="shared" si="20"/>
        <v>149.816</v>
      </c>
      <c r="AR41" s="27">
        <f t="shared" si="21"/>
        <v>162.096</v>
      </c>
    </row>
    <row r="42" spans="1:44" ht="15">
      <c r="A42" s="5" t="s">
        <v>64</v>
      </c>
      <c r="B42" s="37">
        <v>174.85</v>
      </c>
      <c r="C42" s="28">
        <v>11.67</v>
      </c>
      <c r="D42" s="29">
        <f t="shared" si="0"/>
        <v>116.7</v>
      </c>
      <c r="E42" s="30">
        <v>13</v>
      </c>
      <c r="F42" s="31">
        <f t="shared" si="1"/>
        <v>1300</v>
      </c>
      <c r="G42" s="28"/>
      <c r="H42" s="29">
        <f t="shared" si="2"/>
        <v>0</v>
      </c>
      <c r="I42" s="30"/>
      <c r="J42" s="31">
        <f t="shared" si="3"/>
        <v>0</v>
      </c>
      <c r="K42" s="28"/>
      <c r="L42" s="29">
        <f t="shared" si="4"/>
        <v>0</v>
      </c>
      <c r="M42" s="30"/>
      <c r="N42" s="31">
        <f t="shared" si="5"/>
        <v>0</v>
      </c>
      <c r="O42" s="32"/>
      <c r="P42" s="33">
        <f t="shared" si="6"/>
        <v>0</v>
      </c>
      <c r="Q42" s="34"/>
      <c r="R42" s="35">
        <f t="shared" si="7"/>
        <v>0</v>
      </c>
      <c r="S42" s="32"/>
      <c r="T42" s="33">
        <f t="shared" si="8"/>
        <v>0</v>
      </c>
      <c r="U42" s="34"/>
      <c r="V42" s="35">
        <f t="shared" si="9"/>
        <v>0</v>
      </c>
      <c r="W42" s="32"/>
      <c r="X42" s="33">
        <f t="shared" si="10"/>
        <v>0</v>
      </c>
      <c r="Y42" s="34"/>
      <c r="Z42" s="35">
        <f t="shared" si="11"/>
        <v>0</v>
      </c>
      <c r="AA42" s="32"/>
      <c r="AB42" s="33">
        <f t="shared" si="12"/>
        <v>0</v>
      </c>
      <c r="AC42" s="34"/>
      <c r="AD42" s="35">
        <f t="shared" si="13"/>
        <v>0</v>
      </c>
      <c r="AE42" s="32"/>
      <c r="AF42" s="29">
        <f t="shared" si="14"/>
        <v>0</v>
      </c>
      <c r="AG42" s="30"/>
      <c r="AH42" s="31">
        <f t="shared" si="15"/>
        <v>0</v>
      </c>
      <c r="AI42" s="32"/>
      <c r="AJ42" s="29">
        <f t="shared" si="16"/>
        <v>0</v>
      </c>
      <c r="AK42" s="34"/>
      <c r="AL42" s="31">
        <f t="shared" si="17"/>
        <v>0</v>
      </c>
      <c r="AM42" s="38">
        <f t="shared" si="22"/>
        <v>0.1167</v>
      </c>
      <c r="AN42" s="38">
        <f t="shared" si="23"/>
        <v>1.3</v>
      </c>
      <c r="AO42" s="31">
        <f t="shared" si="18"/>
        <v>1.4167</v>
      </c>
      <c r="AP42" s="36">
        <f t="shared" si="19"/>
        <v>20.404995</v>
      </c>
      <c r="AQ42" s="27">
        <f t="shared" si="20"/>
        <v>227.305</v>
      </c>
      <c r="AR42" s="27">
        <f t="shared" si="21"/>
        <v>247.709995</v>
      </c>
    </row>
    <row r="43" spans="1:44" ht="15">
      <c r="A43" s="5" t="s">
        <v>68</v>
      </c>
      <c r="B43" s="37">
        <v>200</v>
      </c>
      <c r="C43" s="28"/>
      <c r="D43" s="29">
        <f t="shared" si="0"/>
        <v>0</v>
      </c>
      <c r="E43" s="30"/>
      <c r="F43" s="31">
        <f t="shared" si="1"/>
        <v>0</v>
      </c>
      <c r="G43" s="28"/>
      <c r="H43" s="29">
        <f t="shared" si="2"/>
        <v>0</v>
      </c>
      <c r="I43" s="30"/>
      <c r="J43" s="31">
        <f t="shared" si="3"/>
        <v>0</v>
      </c>
      <c r="K43" s="28"/>
      <c r="L43" s="29">
        <f t="shared" si="4"/>
        <v>0</v>
      </c>
      <c r="M43" s="30"/>
      <c r="N43" s="31">
        <f t="shared" si="5"/>
        <v>0</v>
      </c>
      <c r="O43" s="32">
        <v>13.11</v>
      </c>
      <c r="P43" s="33">
        <f t="shared" si="6"/>
        <v>131.1</v>
      </c>
      <c r="Q43" s="34">
        <v>15.9</v>
      </c>
      <c r="R43" s="35">
        <f t="shared" si="7"/>
        <v>1590</v>
      </c>
      <c r="S43" s="32"/>
      <c r="T43" s="33">
        <f t="shared" si="8"/>
        <v>0</v>
      </c>
      <c r="U43" s="34"/>
      <c r="V43" s="35">
        <f t="shared" si="9"/>
        <v>0</v>
      </c>
      <c r="W43" s="32"/>
      <c r="X43" s="33">
        <f t="shared" si="10"/>
        <v>0</v>
      </c>
      <c r="Y43" s="34"/>
      <c r="Z43" s="35">
        <f t="shared" si="11"/>
        <v>0</v>
      </c>
      <c r="AA43" s="32"/>
      <c r="AB43" s="33">
        <f t="shared" si="12"/>
        <v>0</v>
      </c>
      <c r="AC43" s="34"/>
      <c r="AD43" s="35">
        <f t="shared" si="13"/>
        <v>0</v>
      </c>
      <c r="AE43" s="32">
        <v>6.94</v>
      </c>
      <c r="AF43" s="29">
        <f t="shared" si="14"/>
        <v>69.4</v>
      </c>
      <c r="AG43" s="30">
        <v>8.3</v>
      </c>
      <c r="AH43" s="31">
        <f t="shared" si="15"/>
        <v>830.0000000000001</v>
      </c>
      <c r="AI43" s="32"/>
      <c r="AJ43" s="29">
        <f t="shared" si="16"/>
        <v>0</v>
      </c>
      <c r="AK43" s="34"/>
      <c r="AL43" s="31">
        <f t="shared" si="17"/>
        <v>0</v>
      </c>
      <c r="AM43" s="38">
        <f t="shared" si="22"/>
        <v>0.2005</v>
      </c>
      <c r="AN43" s="38">
        <f t="shared" si="23"/>
        <v>2.42</v>
      </c>
      <c r="AO43" s="31">
        <f t="shared" si="18"/>
        <v>2.6205</v>
      </c>
      <c r="AP43" s="36">
        <f t="shared" si="19"/>
        <v>40.1</v>
      </c>
      <c r="AQ43" s="27">
        <f t="shared" si="20"/>
        <v>484</v>
      </c>
      <c r="AR43" s="27">
        <f t="shared" si="21"/>
        <v>524.1</v>
      </c>
    </row>
    <row r="44" spans="1:44" ht="15">
      <c r="A44" s="5" t="s">
        <v>69</v>
      </c>
      <c r="B44" s="37">
        <v>249.19</v>
      </c>
      <c r="C44" s="28"/>
      <c r="D44" s="29">
        <f t="shared" si="0"/>
        <v>0</v>
      </c>
      <c r="E44" s="30"/>
      <c r="F44" s="31">
        <f t="shared" si="1"/>
        <v>0</v>
      </c>
      <c r="G44" s="28"/>
      <c r="H44" s="29">
        <f t="shared" si="2"/>
        <v>0</v>
      </c>
      <c r="I44" s="30"/>
      <c r="J44" s="31">
        <f t="shared" si="3"/>
        <v>0</v>
      </c>
      <c r="K44" s="28"/>
      <c r="L44" s="29">
        <f t="shared" si="4"/>
        <v>0</v>
      </c>
      <c r="M44" s="30"/>
      <c r="N44" s="31">
        <f t="shared" si="5"/>
        <v>0</v>
      </c>
      <c r="O44" s="32">
        <v>51.6</v>
      </c>
      <c r="P44" s="33">
        <f t="shared" si="6"/>
        <v>516</v>
      </c>
      <c r="Q44" s="34">
        <v>60.2</v>
      </c>
      <c r="R44" s="35">
        <f t="shared" si="7"/>
        <v>6020</v>
      </c>
      <c r="S44" s="32"/>
      <c r="T44" s="33">
        <f t="shared" si="8"/>
        <v>0</v>
      </c>
      <c r="U44" s="34"/>
      <c r="V44" s="35">
        <f t="shared" si="9"/>
        <v>0</v>
      </c>
      <c r="W44" s="32"/>
      <c r="X44" s="33">
        <f t="shared" si="10"/>
        <v>0</v>
      </c>
      <c r="Y44" s="34"/>
      <c r="Z44" s="35">
        <f t="shared" si="11"/>
        <v>0</v>
      </c>
      <c r="AA44" s="32"/>
      <c r="AB44" s="33">
        <f t="shared" si="12"/>
        <v>0</v>
      </c>
      <c r="AC44" s="34"/>
      <c r="AD44" s="35">
        <f t="shared" si="13"/>
        <v>0</v>
      </c>
      <c r="AE44" s="32"/>
      <c r="AF44" s="29">
        <f t="shared" si="14"/>
        <v>0</v>
      </c>
      <c r="AG44" s="30"/>
      <c r="AH44" s="31">
        <f t="shared" si="15"/>
        <v>0</v>
      </c>
      <c r="AI44" s="32"/>
      <c r="AJ44" s="29">
        <f t="shared" si="16"/>
        <v>0</v>
      </c>
      <c r="AK44" s="34"/>
      <c r="AL44" s="31">
        <f t="shared" si="17"/>
        <v>0</v>
      </c>
      <c r="AM44" s="38">
        <f t="shared" si="22"/>
        <v>0.516</v>
      </c>
      <c r="AN44" s="38">
        <f t="shared" si="23"/>
        <v>6.02</v>
      </c>
      <c r="AO44" s="31">
        <f t="shared" si="18"/>
        <v>6.536</v>
      </c>
      <c r="AP44" s="36">
        <f t="shared" si="19"/>
        <v>128.58204</v>
      </c>
      <c r="AQ44" s="27">
        <f t="shared" si="20"/>
        <v>1500.1237999999998</v>
      </c>
      <c r="AR44" s="27">
        <f t="shared" si="21"/>
        <v>1628.7058399999999</v>
      </c>
    </row>
    <row r="45" spans="1:44" ht="15">
      <c r="A45" s="5" t="s">
        <v>71</v>
      </c>
      <c r="B45" s="37">
        <v>120.62</v>
      </c>
      <c r="C45" s="28"/>
      <c r="D45" s="29">
        <f t="shared" si="0"/>
        <v>0</v>
      </c>
      <c r="E45" s="30"/>
      <c r="F45" s="31">
        <f t="shared" si="1"/>
        <v>0</v>
      </c>
      <c r="G45" s="28"/>
      <c r="H45" s="29">
        <f t="shared" si="2"/>
        <v>0</v>
      </c>
      <c r="I45" s="30"/>
      <c r="J45" s="31">
        <f t="shared" si="3"/>
        <v>0</v>
      </c>
      <c r="K45" s="28"/>
      <c r="L45" s="29">
        <f t="shared" si="4"/>
        <v>0</v>
      </c>
      <c r="M45" s="30"/>
      <c r="N45" s="31">
        <f t="shared" si="5"/>
        <v>0</v>
      </c>
      <c r="O45" s="32">
        <v>15</v>
      </c>
      <c r="P45" s="33">
        <f t="shared" si="6"/>
        <v>150</v>
      </c>
      <c r="Q45" s="34">
        <v>18</v>
      </c>
      <c r="R45" s="35">
        <f t="shared" si="7"/>
        <v>1800</v>
      </c>
      <c r="S45" s="32"/>
      <c r="T45" s="33">
        <f t="shared" si="8"/>
        <v>0</v>
      </c>
      <c r="U45" s="34"/>
      <c r="V45" s="35">
        <f t="shared" si="9"/>
        <v>0</v>
      </c>
      <c r="W45" s="32"/>
      <c r="X45" s="33">
        <f t="shared" si="10"/>
        <v>0</v>
      </c>
      <c r="Y45" s="34"/>
      <c r="Z45" s="35">
        <f t="shared" si="11"/>
        <v>0</v>
      </c>
      <c r="AA45" s="32"/>
      <c r="AB45" s="33">
        <f t="shared" si="12"/>
        <v>0</v>
      </c>
      <c r="AC45" s="34"/>
      <c r="AD45" s="35">
        <f t="shared" si="13"/>
        <v>0</v>
      </c>
      <c r="AE45" s="32"/>
      <c r="AF45" s="29">
        <f t="shared" si="14"/>
        <v>0</v>
      </c>
      <c r="AG45" s="30"/>
      <c r="AH45" s="31">
        <f t="shared" si="15"/>
        <v>0</v>
      </c>
      <c r="AI45" s="32"/>
      <c r="AJ45" s="29">
        <f t="shared" si="16"/>
        <v>0</v>
      </c>
      <c r="AK45" s="34"/>
      <c r="AL45" s="31">
        <f t="shared" si="17"/>
        <v>0</v>
      </c>
      <c r="AM45" s="38">
        <f t="shared" si="22"/>
        <v>0.15</v>
      </c>
      <c r="AN45" s="38">
        <f t="shared" si="23"/>
        <v>1.8</v>
      </c>
      <c r="AO45" s="31">
        <f t="shared" si="18"/>
        <v>1.95</v>
      </c>
      <c r="AP45" s="36">
        <f t="shared" si="19"/>
        <v>18.093</v>
      </c>
      <c r="AQ45" s="27">
        <f t="shared" si="20"/>
        <v>217.116</v>
      </c>
      <c r="AR45" s="27">
        <f t="shared" si="21"/>
        <v>235.209</v>
      </c>
    </row>
    <row r="46" spans="1:44" ht="15">
      <c r="A46" s="5" t="s">
        <v>53</v>
      </c>
      <c r="B46" s="37">
        <v>130</v>
      </c>
      <c r="C46" s="28"/>
      <c r="D46" s="29">
        <f t="shared" si="0"/>
        <v>0</v>
      </c>
      <c r="E46" s="30"/>
      <c r="F46" s="31">
        <f t="shared" si="1"/>
        <v>0</v>
      </c>
      <c r="G46" s="28"/>
      <c r="H46" s="29">
        <f t="shared" si="2"/>
        <v>0</v>
      </c>
      <c r="I46" s="30"/>
      <c r="J46" s="31">
        <f t="shared" si="3"/>
        <v>0</v>
      </c>
      <c r="K46" s="28"/>
      <c r="L46" s="29">
        <f t="shared" si="4"/>
        <v>0</v>
      </c>
      <c r="M46" s="30"/>
      <c r="N46" s="31">
        <f t="shared" si="5"/>
        <v>0</v>
      </c>
      <c r="O46" s="32">
        <v>30.2</v>
      </c>
      <c r="P46" s="33">
        <f t="shared" si="6"/>
        <v>302</v>
      </c>
      <c r="Q46" s="34">
        <v>50.3</v>
      </c>
      <c r="R46" s="35">
        <f t="shared" si="7"/>
        <v>5030</v>
      </c>
      <c r="S46" s="32"/>
      <c r="T46" s="33">
        <f t="shared" si="8"/>
        <v>0</v>
      </c>
      <c r="U46" s="34"/>
      <c r="V46" s="35">
        <f t="shared" si="9"/>
        <v>0</v>
      </c>
      <c r="W46" s="32"/>
      <c r="X46" s="33">
        <f t="shared" si="10"/>
        <v>0</v>
      </c>
      <c r="Y46" s="34"/>
      <c r="Z46" s="35">
        <f t="shared" si="11"/>
        <v>0</v>
      </c>
      <c r="AA46" s="32"/>
      <c r="AB46" s="33">
        <f t="shared" si="12"/>
        <v>0</v>
      </c>
      <c r="AC46" s="34"/>
      <c r="AD46" s="35">
        <f t="shared" si="13"/>
        <v>0</v>
      </c>
      <c r="AE46" s="32"/>
      <c r="AF46" s="29">
        <f t="shared" si="14"/>
        <v>0</v>
      </c>
      <c r="AG46" s="30"/>
      <c r="AH46" s="31">
        <f t="shared" si="15"/>
        <v>0</v>
      </c>
      <c r="AI46" s="32"/>
      <c r="AJ46" s="29">
        <f t="shared" si="16"/>
        <v>0</v>
      </c>
      <c r="AK46" s="34"/>
      <c r="AL46" s="31">
        <f t="shared" si="17"/>
        <v>0</v>
      </c>
      <c r="AM46" s="38">
        <f t="shared" si="22"/>
        <v>0.302</v>
      </c>
      <c r="AN46" s="38">
        <f t="shared" si="23"/>
        <v>5.03</v>
      </c>
      <c r="AO46" s="31">
        <f t="shared" si="18"/>
        <v>5.332</v>
      </c>
      <c r="AP46" s="36">
        <f t="shared" si="19"/>
        <v>39.26</v>
      </c>
      <c r="AQ46" s="27">
        <f t="shared" si="20"/>
        <v>653.9</v>
      </c>
      <c r="AR46" s="27">
        <f t="shared" si="21"/>
        <v>693.16</v>
      </c>
    </row>
    <row r="47" spans="1:44" ht="15">
      <c r="A47" s="5" t="s">
        <v>54</v>
      </c>
      <c r="B47" s="37">
        <v>47</v>
      </c>
      <c r="C47" s="28"/>
      <c r="D47" s="29">
        <f t="shared" si="0"/>
        <v>0</v>
      </c>
      <c r="E47" s="30"/>
      <c r="F47" s="31">
        <f t="shared" si="1"/>
        <v>0</v>
      </c>
      <c r="G47" s="28"/>
      <c r="H47" s="29">
        <f t="shared" si="2"/>
        <v>0</v>
      </c>
      <c r="I47" s="30"/>
      <c r="J47" s="31">
        <f t="shared" si="3"/>
        <v>0</v>
      </c>
      <c r="K47" s="28"/>
      <c r="L47" s="29">
        <f t="shared" si="4"/>
        <v>0</v>
      </c>
      <c r="M47" s="30"/>
      <c r="N47" s="31">
        <f t="shared" si="5"/>
        <v>0</v>
      </c>
      <c r="O47" s="32">
        <v>40</v>
      </c>
      <c r="P47" s="33">
        <f t="shared" si="6"/>
        <v>400</v>
      </c>
      <c r="Q47" s="34">
        <v>50</v>
      </c>
      <c r="R47" s="35">
        <f t="shared" si="7"/>
        <v>5000</v>
      </c>
      <c r="S47" s="32"/>
      <c r="T47" s="33">
        <f t="shared" si="8"/>
        <v>0</v>
      </c>
      <c r="U47" s="34"/>
      <c r="V47" s="35">
        <f t="shared" si="9"/>
        <v>0</v>
      </c>
      <c r="W47" s="32"/>
      <c r="X47" s="33">
        <f t="shared" si="10"/>
        <v>0</v>
      </c>
      <c r="Y47" s="34"/>
      <c r="Z47" s="35">
        <f t="shared" si="11"/>
        <v>0</v>
      </c>
      <c r="AA47" s="32"/>
      <c r="AB47" s="33">
        <f t="shared" si="12"/>
        <v>0</v>
      </c>
      <c r="AC47" s="34"/>
      <c r="AD47" s="35">
        <f t="shared" si="13"/>
        <v>0</v>
      </c>
      <c r="AE47" s="32"/>
      <c r="AF47" s="29">
        <f t="shared" si="14"/>
        <v>0</v>
      </c>
      <c r="AG47" s="30"/>
      <c r="AH47" s="31">
        <f t="shared" si="15"/>
        <v>0</v>
      </c>
      <c r="AI47" s="32"/>
      <c r="AJ47" s="29">
        <f t="shared" si="16"/>
        <v>0</v>
      </c>
      <c r="AK47" s="34"/>
      <c r="AL47" s="31">
        <f t="shared" si="17"/>
        <v>0</v>
      </c>
      <c r="AM47" s="38">
        <f t="shared" si="22"/>
        <v>0.4</v>
      </c>
      <c r="AN47" s="38">
        <f t="shared" si="23"/>
        <v>5</v>
      </c>
      <c r="AO47" s="31">
        <f t="shared" si="18"/>
        <v>5.4</v>
      </c>
      <c r="AP47" s="36">
        <f t="shared" si="19"/>
        <v>18.8</v>
      </c>
      <c r="AQ47" s="27">
        <f t="shared" si="20"/>
        <v>235</v>
      </c>
      <c r="AR47" s="27">
        <f t="shared" si="21"/>
        <v>253.8</v>
      </c>
    </row>
    <row r="48" spans="1:44" ht="15">
      <c r="A48" s="5" t="s">
        <v>80</v>
      </c>
      <c r="B48" s="37">
        <v>45.84</v>
      </c>
      <c r="C48" s="28"/>
      <c r="D48" s="29">
        <f t="shared" si="0"/>
        <v>0</v>
      </c>
      <c r="E48" s="30"/>
      <c r="F48" s="31">
        <f t="shared" si="1"/>
        <v>0</v>
      </c>
      <c r="G48" s="28"/>
      <c r="H48" s="29">
        <f t="shared" si="2"/>
        <v>0</v>
      </c>
      <c r="I48" s="30"/>
      <c r="J48" s="31">
        <f t="shared" si="3"/>
        <v>0</v>
      </c>
      <c r="K48" s="28"/>
      <c r="L48" s="29">
        <f t="shared" si="4"/>
        <v>0</v>
      </c>
      <c r="M48" s="30"/>
      <c r="N48" s="31">
        <f t="shared" si="5"/>
        <v>0</v>
      </c>
      <c r="O48" s="32"/>
      <c r="P48" s="33">
        <f t="shared" si="6"/>
        <v>0</v>
      </c>
      <c r="Q48" s="34"/>
      <c r="R48" s="35">
        <f t="shared" si="7"/>
        <v>0</v>
      </c>
      <c r="S48" s="32"/>
      <c r="T48" s="33">
        <f t="shared" si="8"/>
        <v>0</v>
      </c>
      <c r="U48" s="34"/>
      <c r="V48" s="35">
        <f t="shared" si="9"/>
        <v>0</v>
      </c>
      <c r="W48" s="32"/>
      <c r="X48" s="33">
        <f t="shared" si="10"/>
        <v>0</v>
      </c>
      <c r="Y48" s="34"/>
      <c r="Z48" s="35">
        <f t="shared" si="11"/>
        <v>0</v>
      </c>
      <c r="AA48" s="32"/>
      <c r="AB48" s="33">
        <f t="shared" si="12"/>
        <v>0</v>
      </c>
      <c r="AC48" s="34"/>
      <c r="AD48" s="35">
        <f t="shared" si="13"/>
        <v>0</v>
      </c>
      <c r="AE48" s="32">
        <v>6</v>
      </c>
      <c r="AF48" s="29">
        <f t="shared" si="14"/>
        <v>60</v>
      </c>
      <c r="AG48" s="30">
        <v>7.2</v>
      </c>
      <c r="AH48" s="31">
        <f t="shared" si="15"/>
        <v>720</v>
      </c>
      <c r="AI48" s="32"/>
      <c r="AJ48" s="29">
        <f t="shared" si="16"/>
        <v>0</v>
      </c>
      <c r="AK48" s="34"/>
      <c r="AL48" s="31">
        <f t="shared" si="17"/>
        <v>0</v>
      </c>
      <c r="AM48" s="38">
        <f t="shared" si="22"/>
        <v>0.06</v>
      </c>
      <c r="AN48" s="38">
        <f t="shared" si="23"/>
        <v>0.72</v>
      </c>
      <c r="AO48" s="31">
        <f t="shared" si="18"/>
        <v>0.78</v>
      </c>
      <c r="AP48" s="36">
        <f t="shared" si="19"/>
        <v>2.7504</v>
      </c>
      <c r="AQ48" s="27">
        <f t="shared" si="20"/>
        <v>33.0048</v>
      </c>
      <c r="AR48" s="27">
        <f t="shared" si="21"/>
        <v>35.7552</v>
      </c>
    </row>
    <row r="49" spans="1:44" ht="15">
      <c r="A49" s="5" t="s">
        <v>55</v>
      </c>
      <c r="B49" s="37"/>
      <c r="C49" s="28"/>
      <c r="D49" s="29">
        <f t="shared" si="0"/>
        <v>0</v>
      </c>
      <c r="E49" s="30"/>
      <c r="F49" s="31">
        <f t="shared" si="1"/>
        <v>0</v>
      </c>
      <c r="G49" s="28"/>
      <c r="H49" s="29">
        <f t="shared" si="2"/>
        <v>0</v>
      </c>
      <c r="I49" s="30"/>
      <c r="J49" s="31">
        <f t="shared" si="3"/>
        <v>0</v>
      </c>
      <c r="K49" s="28"/>
      <c r="L49" s="29">
        <f t="shared" si="4"/>
        <v>0</v>
      </c>
      <c r="M49" s="30"/>
      <c r="N49" s="31">
        <f t="shared" si="5"/>
        <v>0</v>
      </c>
      <c r="O49" s="32">
        <v>0.2</v>
      </c>
      <c r="P49" s="33">
        <f t="shared" si="6"/>
        <v>2</v>
      </c>
      <c r="Q49" s="34">
        <v>0.2</v>
      </c>
      <c r="R49" s="35">
        <f t="shared" si="7"/>
        <v>20</v>
      </c>
      <c r="S49" s="32"/>
      <c r="T49" s="33">
        <f t="shared" si="8"/>
        <v>0</v>
      </c>
      <c r="U49" s="34"/>
      <c r="V49" s="35">
        <f t="shared" si="9"/>
        <v>0</v>
      </c>
      <c r="W49" s="32"/>
      <c r="X49" s="33">
        <f t="shared" si="10"/>
        <v>0</v>
      </c>
      <c r="Y49" s="34"/>
      <c r="Z49" s="35">
        <f t="shared" si="11"/>
        <v>0</v>
      </c>
      <c r="AA49" s="32"/>
      <c r="AB49" s="33">
        <f t="shared" si="12"/>
        <v>0</v>
      </c>
      <c r="AC49" s="34"/>
      <c r="AD49" s="35">
        <f t="shared" si="13"/>
        <v>0</v>
      </c>
      <c r="AE49" s="32"/>
      <c r="AF49" s="29">
        <f t="shared" si="14"/>
        <v>0</v>
      </c>
      <c r="AG49" s="30"/>
      <c r="AH49" s="31">
        <f t="shared" si="15"/>
        <v>0</v>
      </c>
      <c r="AI49" s="32"/>
      <c r="AJ49" s="29">
        <f t="shared" si="16"/>
        <v>0</v>
      </c>
      <c r="AK49" s="34"/>
      <c r="AL49" s="31">
        <f t="shared" si="17"/>
        <v>0</v>
      </c>
      <c r="AM49" s="38">
        <f t="shared" si="22"/>
        <v>0.002</v>
      </c>
      <c r="AN49" s="38">
        <f t="shared" si="23"/>
        <v>0.02</v>
      </c>
      <c r="AO49" s="31">
        <f t="shared" si="18"/>
        <v>0.022</v>
      </c>
      <c r="AP49" s="36">
        <f t="shared" si="19"/>
        <v>0</v>
      </c>
      <c r="AQ49" s="27">
        <f t="shared" si="20"/>
        <v>0</v>
      </c>
      <c r="AR49" s="27">
        <f t="shared" si="21"/>
        <v>0</v>
      </c>
    </row>
    <row r="50" spans="1:44" ht="15">
      <c r="A50" s="5" t="s">
        <v>82</v>
      </c>
      <c r="B50" s="37">
        <v>230</v>
      </c>
      <c r="C50" s="28"/>
      <c r="D50" s="29">
        <f t="shared" si="0"/>
        <v>0</v>
      </c>
      <c r="E50" s="30"/>
      <c r="F50" s="31">
        <f t="shared" si="1"/>
        <v>0</v>
      </c>
      <c r="G50" s="28"/>
      <c r="H50" s="29">
        <f t="shared" si="2"/>
        <v>0</v>
      </c>
      <c r="I50" s="30"/>
      <c r="J50" s="31">
        <f t="shared" si="3"/>
        <v>0</v>
      </c>
      <c r="K50" s="28"/>
      <c r="L50" s="29">
        <f t="shared" si="4"/>
        <v>0</v>
      </c>
      <c r="M50" s="30"/>
      <c r="N50" s="31">
        <f t="shared" si="5"/>
        <v>0</v>
      </c>
      <c r="O50" s="32"/>
      <c r="P50" s="33">
        <f t="shared" si="6"/>
        <v>0</v>
      </c>
      <c r="Q50" s="34"/>
      <c r="R50" s="35">
        <f t="shared" si="7"/>
        <v>0</v>
      </c>
      <c r="S50" s="32"/>
      <c r="T50" s="33">
        <f t="shared" si="8"/>
        <v>0</v>
      </c>
      <c r="U50" s="34"/>
      <c r="V50" s="35">
        <f t="shared" si="9"/>
        <v>0</v>
      </c>
      <c r="W50" s="32"/>
      <c r="X50" s="33">
        <f t="shared" si="10"/>
        <v>0</v>
      </c>
      <c r="Y50" s="34"/>
      <c r="Z50" s="35">
        <f t="shared" si="11"/>
        <v>0</v>
      </c>
      <c r="AA50" s="32"/>
      <c r="AB50" s="33">
        <f t="shared" si="12"/>
        <v>0</v>
      </c>
      <c r="AC50" s="34"/>
      <c r="AD50" s="35">
        <f t="shared" si="13"/>
        <v>0</v>
      </c>
      <c r="AE50" s="32">
        <v>2.5</v>
      </c>
      <c r="AF50" s="29">
        <f t="shared" si="14"/>
        <v>25</v>
      </c>
      <c r="AG50" s="30">
        <v>3.8</v>
      </c>
      <c r="AH50" s="31">
        <f t="shared" si="15"/>
        <v>380</v>
      </c>
      <c r="AI50" s="32"/>
      <c r="AJ50" s="29">
        <f t="shared" si="16"/>
        <v>0</v>
      </c>
      <c r="AK50" s="34"/>
      <c r="AL50" s="31">
        <f t="shared" si="17"/>
        <v>0</v>
      </c>
      <c r="AM50" s="38">
        <f t="shared" si="22"/>
        <v>0.025</v>
      </c>
      <c r="AN50" s="38">
        <f t="shared" si="23"/>
        <v>0.38</v>
      </c>
      <c r="AO50" s="31">
        <f t="shared" si="18"/>
        <v>0.405</v>
      </c>
      <c r="AP50" s="36">
        <f t="shared" si="19"/>
        <v>5.75</v>
      </c>
      <c r="AQ50" s="27">
        <f t="shared" si="20"/>
        <v>87.4</v>
      </c>
      <c r="AR50" s="27">
        <f t="shared" si="21"/>
        <v>93.15</v>
      </c>
    </row>
    <row r="51" spans="1:44" ht="15">
      <c r="A51" s="5" t="s">
        <v>56</v>
      </c>
      <c r="B51" s="37">
        <v>182</v>
      </c>
      <c r="C51" s="28"/>
      <c r="D51" s="29">
        <f t="shared" si="0"/>
        <v>0</v>
      </c>
      <c r="E51" s="30"/>
      <c r="F51" s="31">
        <f t="shared" si="1"/>
        <v>0</v>
      </c>
      <c r="G51" s="28"/>
      <c r="H51" s="29">
        <f t="shared" si="2"/>
        <v>0</v>
      </c>
      <c r="I51" s="30"/>
      <c r="J51" s="31">
        <f t="shared" si="3"/>
        <v>0</v>
      </c>
      <c r="K51" s="28"/>
      <c r="L51" s="29">
        <f t="shared" si="4"/>
        <v>0</v>
      </c>
      <c r="M51" s="30"/>
      <c r="N51" s="31">
        <f t="shared" si="5"/>
        <v>0</v>
      </c>
      <c r="O51" s="32">
        <v>2.8</v>
      </c>
      <c r="P51" s="33">
        <f t="shared" si="6"/>
        <v>28</v>
      </c>
      <c r="Q51" s="34">
        <v>3.4</v>
      </c>
      <c r="R51" s="35">
        <f t="shared" si="7"/>
        <v>340</v>
      </c>
      <c r="S51" s="32">
        <v>5.1</v>
      </c>
      <c r="T51" s="33">
        <f t="shared" si="8"/>
        <v>51</v>
      </c>
      <c r="U51" s="34">
        <v>5.1</v>
      </c>
      <c r="V51" s="35">
        <f t="shared" si="9"/>
        <v>509.99999999999994</v>
      </c>
      <c r="W51" s="32"/>
      <c r="X51" s="33">
        <f t="shared" si="10"/>
        <v>0</v>
      </c>
      <c r="Y51" s="34"/>
      <c r="Z51" s="35">
        <f t="shared" si="11"/>
        <v>0</v>
      </c>
      <c r="AA51" s="32"/>
      <c r="AB51" s="33">
        <f t="shared" si="12"/>
        <v>0</v>
      </c>
      <c r="AC51" s="34"/>
      <c r="AD51" s="35">
        <f t="shared" si="13"/>
        <v>0</v>
      </c>
      <c r="AE51" s="32"/>
      <c r="AF51" s="29">
        <f t="shared" si="14"/>
        <v>0</v>
      </c>
      <c r="AG51" s="30"/>
      <c r="AH51" s="31">
        <f t="shared" si="15"/>
        <v>0</v>
      </c>
      <c r="AI51" s="32"/>
      <c r="AJ51" s="29">
        <f t="shared" si="16"/>
        <v>0</v>
      </c>
      <c r="AK51" s="34"/>
      <c r="AL51" s="31">
        <f t="shared" si="17"/>
        <v>0</v>
      </c>
      <c r="AM51" s="38">
        <f t="shared" si="22"/>
        <v>0.079</v>
      </c>
      <c r="AN51" s="38">
        <f t="shared" si="23"/>
        <v>0.85</v>
      </c>
      <c r="AO51" s="31">
        <f t="shared" si="18"/>
        <v>0.9289999999999999</v>
      </c>
      <c r="AP51" s="36">
        <f t="shared" si="19"/>
        <v>14.378</v>
      </c>
      <c r="AQ51" s="27">
        <f t="shared" si="20"/>
        <v>154.7</v>
      </c>
      <c r="AR51" s="27">
        <f t="shared" si="21"/>
        <v>169.07799999999997</v>
      </c>
    </row>
    <row r="52" spans="1:44" ht="15">
      <c r="A52" s="5" t="s">
        <v>83</v>
      </c>
      <c r="B52" s="37"/>
      <c r="C52" s="28"/>
      <c r="D52" s="29">
        <f t="shared" si="0"/>
        <v>0</v>
      </c>
      <c r="E52" s="30"/>
      <c r="F52" s="31">
        <f t="shared" si="1"/>
        <v>0</v>
      </c>
      <c r="G52" s="28"/>
      <c r="H52" s="29">
        <f t="shared" si="2"/>
        <v>0</v>
      </c>
      <c r="I52" s="30"/>
      <c r="J52" s="31">
        <f t="shared" si="3"/>
        <v>0</v>
      </c>
      <c r="K52" s="28"/>
      <c r="L52" s="29">
        <f t="shared" si="4"/>
        <v>0</v>
      </c>
      <c r="M52" s="30"/>
      <c r="N52" s="31">
        <f t="shared" si="5"/>
        <v>0</v>
      </c>
      <c r="O52" s="32"/>
      <c r="P52" s="33">
        <f t="shared" si="6"/>
        <v>0</v>
      </c>
      <c r="Q52" s="34"/>
      <c r="R52" s="35">
        <f t="shared" si="7"/>
        <v>0</v>
      </c>
      <c r="S52" s="32"/>
      <c r="T52" s="33">
        <f t="shared" si="8"/>
        <v>0</v>
      </c>
      <c r="U52" s="34"/>
      <c r="V52" s="35">
        <f t="shared" si="9"/>
        <v>0</v>
      </c>
      <c r="W52" s="32"/>
      <c r="X52" s="33">
        <f t="shared" si="10"/>
        <v>0</v>
      </c>
      <c r="Y52" s="34"/>
      <c r="Z52" s="35">
        <f t="shared" si="11"/>
        <v>0</v>
      </c>
      <c r="AA52" s="32"/>
      <c r="AB52" s="33">
        <f t="shared" si="12"/>
        <v>0</v>
      </c>
      <c r="AC52" s="34"/>
      <c r="AD52" s="35">
        <f t="shared" si="13"/>
        <v>0</v>
      </c>
      <c r="AE52" s="32">
        <v>0.5</v>
      </c>
      <c r="AF52" s="29">
        <f t="shared" si="14"/>
        <v>5</v>
      </c>
      <c r="AG52" s="30">
        <v>0.8</v>
      </c>
      <c r="AH52" s="31">
        <f t="shared" si="15"/>
        <v>80</v>
      </c>
      <c r="AI52" s="32"/>
      <c r="AJ52" s="29">
        <f t="shared" si="16"/>
        <v>0</v>
      </c>
      <c r="AK52" s="34"/>
      <c r="AL52" s="31">
        <f t="shared" si="17"/>
        <v>0</v>
      </c>
      <c r="AM52" s="38">
        <f t="shared" si="22"/>
        <v>0.005</v>
      </c>
      <c r="AN52" s="38">
        <f t="shared" si="23"/>
        <v>0.08</v>
      </c>
      <c r="AO52" s="31">
        <f t="shared" si="18"/>
        <v>0.085</v>
      </c>
      <c r="AP52" s="36">
        <f t="shared" si="19"/>
        <v>0</v>
      </c>
      <c r="AQ52" s="27">
        <f t="shared" si="20"/>
        <v>0</v>
      </c>
      <c r="AR52" s="27">
        <f t="shared" si="21"/>
        <v>0</v>
      </c>
    </row>
    <row r="53" spans="1:44" ht="15">
      <c r="A53" s="5" t="s">
        <v>84</v>
      </c>
      <c r="B53" s="37">
        <v>150</v>
      </c>
      <c r="C53" s="28"/>
      <c r="D53" s="29">
        <f t="shared" si="0"/>
        <v>0</v>
      </c>
      <c r="E53" s="30"/>
      <c r="F53" s="31">
        <f t="shared" si="1"/>
        <v>0</v>
      </c>
      <c r="G53" s="28"/>
      <c r="H53" s="29">
        <f t="shared" si="2"/>
        <v>0</v>
      </c>
      <c r="I53" s="30"/>
      <c r="J53" s="31">
        <f t="shared" si="3"/>
        <v>0</v>
      </c>
      <c r="K53" s="28"/>
      <c r="L53" s="29">
        <f t="shared" si="4"/>
        <v>0</v>
      </c>
      <c r="M53" s="30"/>
      <c r="N53" s="31">
        <f t="shared" si="5"/>
        <v>0</v>
      </c>
      <c r="O53" s="32"/>
      <c r="P53" s="33">
        <f t="shared" si="6"/>
        <v>0</v>
      </c>
      <c r="Q53" s="34"/>
      <c r="R53" s="35">
        <f t="shared" si="7"/>
        <v>0</v>
      </c>
      <c r="S53" s="32"/>
      <c r="T53" s="33">
        <f t="shared" si="8"/>
        <v>0</v>
      </c>
      <c r="U53" s="34"/>
      <c r="V53" s="35">
        <f t="shared" si="9"/>
        <v>0</v>
      </c>
      <c r="W53" s="32"/>
      <c r="X53" s="33">
        <f t="shared" si="10"/>
        <v>0</v>
      </c>
      <c r="Y53" s="34"/>
      <c r="Z53" s="35">
        <f t="shared" si="11"/>
        <v>0</v>
      </c>
      <c r="AA53" s="32"/>
      <c r="AB53" s="33">
        <f t="shared" si="12"/>
        <v>0</v>
      </c>
      <c r="AC53" s="34"/>
      <c r="AD53" s="35">
        <f t="shared" si="13"/>
        <v>0</v>
      </c>
      <c r="AE53" s="32">
        <v>135.7</v>
      </c>
      <c r="AF53" s="29">
        <f t="shared" si="14"/>
        <v>1357</v>
      </c>
      <c r="AG53" s="30">
        <v>142.8</v>
      </c>
      <c r="AH53" s="31">
        <f t="shared" si="15"/>
        <v>14280.000000000002</v>
      </c>
      <c r="AI53" s="32"/>
      <c r="AJ53" s="29">
        <f t="shared" si="16"/>
        <v>0</v>
      </c>
      <c r="AK53" s="34"/>
      <c r="AL53" s="31">
        <f t="shared" si="17"/>
        <v>0</v>
      </c>
      <c r="AM53" s="38">
        <f t="shared" si="22"/>
        <v>1.357</v>
      </c>
      <c r="AN53" s="38">
        <f t="shared" si="23"/>
        <v>14.280000000000001</v>
      </c>
      <c r="AO53" s="31">
        <f t="shared" si="18"/>
        <v>15.637</v>
      </c>
      <c r="AP53" s="36">
        <f t="shared" si="19"/>
        <v>203.55</v>
      </c>
      <c r="AQ53" s="27">
        <f t="shared" si="20"/>
        <v>2142</v>
      </c>
      <c r="AR53" s="27">
        <f t="shared" si="21"/>
        <v>2345.55</v>
      </c>
    </row>
    <row r="54" spans="1:44" ht="15">
      <c r="A54" s="5" t="s">
        <v>85</v>
      </c>
      <c r="B54" s="37">
        <v>360</v>
      </c>
      <c r="C54" s="28"/>
      <c r="D54" s="29">
        <f t="shared" si="0"/>
        <v>0</v>
      </c>
      <c r="E54" s="30"/>
      <c r="F54" s="31">
        <f t="shared" si="1"/>
        <v>0</v>
      </c>
      <c r="G54" s="28"/>
      <c r="H54" s="29">
        <f t="shared" si="2"/>
        <v>0</v>
      </c>
      <c r="I54" s="30"/>
      <c r="J54" s="31">
        <f t="shared" si="3"/>
        <v>0</v>
      </c>
      <c r="K54" s="28"/>
      <c r="L54" s="29">
        <f t="shared" si="4"/>
        <v>0</v>
      </c>
      <c r="M54" s="30"/>
      <c r="N54" s="31">
        <f t="shared" si="5"/>
        <v>0</v>
      </c>
      <c r="O54" s="32"/>
      <c r="P54" s="33">
        <f t="shared" si="6"/>
        <v>0</v>
      </c>
      <c r="Q54" s="34"/>
      <c r="R54" s="35">
        <f t="shared" si="7"/>
        <v>0</v>
      </c>
      <c r="S54" s="32"/>
      <c r="T54" s="33">
        <f t="shared" si="8"/>
        <v>0</v>
      </c>
      <c r="U54" s="34"/>
      <c r="V54" s="35">
        <f t="shared" si="9"/>
        <v>0</v>
      </c>
      <c r="W54" s="32"/>
      <c r="X54" s="33">
        <f t="shared" si="10"/>
        <v>0</v>
      </c>
      <c r="Y54" s="34"/>
      <c r="Z54" s="35">
        <f t="shared" si="11"/>
        <v>0</v>
      </c>
      <c r="AA54" s="32"/>
      <c r="AB54" s="33">
        <f t="shared" si="12"/>
        <v>0</v>
      </c>
      <c r="AC54" s="34"/>
      <c r="AD54" s="35">
        <f t="shared" si="13"/>
        <v>0</v>
      </c>
      <c r="AE54" s="32">
        <v>6</v>
      </c>
      <c r="AF54" s="29">
        <f t="shared" si="14"/>
        <v>60</v>
      </c>
      <c r="AG54" s="30">
        <v>7.2</v>
      </c>
      <c r="AH54" s="31">
        <f t="shared" si="15"/>
        <v>720</v>
      </c>
      <c r="AI54" s="32"/>
      <c r="AJ54" s="29">
        <f t="shared" si="16"/>
        <v>0</v>
      </c>
      <c r="AK54" s="34"/>
      <c r="AL54" s="31">
        <f t="shared" si="17"/>
        <v>0</v>
      </c>
      <c r="AM54" s="38">
        <f t="shared" si="22"/>
        <v>0.06</v>
      </c>
      <c r="AN54" s="38">
        <f t="shared" si="23"/>
        <v>0.72</v>
      </c>
      <c r="AO54" s="31">
        <f>AM54+AN54</f>
        <v>0.78</v>
      </c>
      <c r="AP54" s="36">
        <f t="shared" si="19"/>
        <v>21.599999999999998</v>
      </c>
      <c r="AQ54" s="27">
        <f t="shared" si="20"/>
        <v>259.2</v>
      </c>
      <c r="AR54" s="27">
        <f t="shared" si="21"/>
        <v>280.8</v>
      </c>
    </row>
    <row r="55" spans="1:44" ht="15.75" customHeight="1">
      <c r="A55" s="21"/>
      <c r="B55" s="37"/>
      <c r="C55" s="28"/>
      <c r="D55" s="29">
        <f t="shared" si="0"/>
        <v>0</v>
      </c>
      <c r="E55" s="30"/>
      <c r="F55" s="31">
        <f t="shared" si="1"/>
        <v>0</v>
      </c>
      <c r="G55" s="28"/>
      <c r="H55" s="29">
        <f t="shared" si="2"/>
        <v>0</v>
      </c>
      <c r="I55" s="30"/>
      <c r="J55" s="31">
        <f t="shared" si="3"/>
        <v>0</v>
      </c>
      <c r="K55" s="28"/>
      <c r="L55" s="29">
        <f t="shared" si="4"/>
        <v>0</v>
      </c>
      <c r="M55" s="30"/>
      <c r="N55" s="31">
        <f t="shared" si="5"/>
        <v>0</v>
      </c>
      <c r="O55" s="28"/>
      <c r="P55" s="33">
        <f t="shared" si="6"/>
        <v>0</v>
      </c>
      <c r="Q55" s="30"/>
      <c r="R55" s="35">
        <f t="shared" si="7"/>
        <v>0</v>
      </c>
      <c r="S55" s="28"/>
      <c r="T55" s="33">
        <f t="shared" si="8"/>
        <v>0</v>
      </c>
      <c r="U55" s="30"/>
      <c r="V55" s="109"/>
      <c r="W55" s="38"/>
      <c r="X55" s="109"/>
      <c r="Y55" s="38"/>
      <c r="Z55" s="109"/>
      <c r="AA55" s="38"/>
      <c r="AB55" s="109"/>
      <c r="AC55" s="38"/>
      <c r="AD55" s="109"/>
      <c r="AE55" s="109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110">
        <f>SUM(AP24:AP54)</f>
        <v>965.539087</v>
      </c>
      <c r="AQ55" s="111">
        <f>SUM(AQ24:AQ54)</f>
        <v>11813.81111</v>
      </c>
      <c r="AR55" s="111">
        <f t="shared" si="21"/>
        <v>12779.350197</v>
      </c>
    </row>
    <row r="56" spans="1:44" ht="15.75" customHeight="1">
      <c r="A56" s="4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0"/>
      <c r="R56" s="41"/>
      <c r="S56" s="40"/>
      <c r="T56" s="41"/>
      <c r="U56" s="40"/>
      <c r="V56" s="41"/>
      <c r="W56" s="40"/>
      <c r="X56" s="41"/>
      <c r="Y56" s="40"/>
      <c r="Z56" s="40"/>
      <c r="AA56" s="40"/>
      <c r="AB56" s="40"/>
      <c r="AC56" s="40"/>
      <c r="AD56" s="41"/>
      <c r="AE56" s="41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3"/>
      <c r="AQ56" s="44"/>
      <c r="AR56" s="44"/>
    </row>
    <row r="57" spans="1:44" ht="15.75" customHeight="1">
      <c r="A57" s="4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0"/>
      <c r="AA57" s="40"/>
      <c r="AB57" s="40"/>
      <c r="AC57" s="40"/>
      <c r="AD57" s="41"/>
      <c r="AE57" s="41"/>
      <c r="AF57" s="40"/>
      <c r="AG57" s="40"/>
      <c r="AH57" s="40"/>
      <c r="AI57" s="40"/>
      <c r="AJ57" s="40"/>
      <c r="AK57" s="40"/>
      <c r="AL57" s="40"/>
      <c r="AM57" s="40"/>
      <c r="AN57" s="40"/>
      <c r="AO57" s="42"/>
      <c r="AP57" s="43"/>
      <c r="AQ57" s="44"/>
      <c r="AR57" s="44"/>
    </row>
    <row r="58" spans="1:44" ht="15">
      <c r="A58" s="7"/>
      <c r="B58" s="39" t="s">
        <v>39</v>
      </c>
      <c r="C58" s="40"/>
      <c r="D58" s="40"/>
      <c r="E58" s="40"/>
      <c r="F58" s="15"/>
      <c r="G58" s="40"/>
      <c r="H58" s="40" t="s">
        <v>34</v>
      </c>
      <c r="I58" s="15"/>
      <c r="J58" s="40"/>
      <c r="K58" s="15"/>
      <c r="L58" s="40"/>
      <c r="M58" s="15"/>
      <c r="N58" s="40" t="s">
        <v>40</v>
      </c>
      <c r="O58" s="15"/>
      <c r="P58" s="40"/>
      <c r="Q58" s="40"/>
      <c r="R58" s="40"/>
      <c r="S58" s="15"/>
      <c r="T58" s="40" t="s">
        <v>34</v>
      </c>
      <c r="U58" s="40"/>
      <c r="V58" s="40"/>
      <c r="W58" s="40"/>
      <c r="X58" s="15"/>
      <c r="Y58" s="40" t="s">
        <v>33</v>
      </c>
      <c r="Z58" s="40"/>
      <c r="AA58" s="40"/>
      <c r="AB58" s="40"/>
      <c r="AC58" s="40"/>
      <c r="AD58" s="40"/>
      <c r="AE58" s="40"/>
      <c r="AF58" s="40"/>
      <c r="AG58" s="15"/>
      <c r="AH58" s="40" t="s">
        <v>34</v>
      </c>
      <c r="AI58" s="15"/>
      <c r="AJ58" s="15"/>
      <c r="AK58" s="15"/>
      <c r="AL58" s="15"/>
      <c r="AP58" s="43">
        <f>SUM(AP24:AP55)</f>
        <v>1931.078174</v>
      </c>
      <c r="AQ58" s="44">
        <f>SUM(AQ24:AQ55)</f>
        <v>23627.62222</v>
      </c>
      <c r="AR58" s="44">
        <f>SUM(AR24:AR55)</f>
        <v>25558.700394</v>
      </c>
    </row>
    <row r="59" spans="1:38" ht="15">
      <c r="A59" s="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</sheetData>
  <sheetProtection/>
  <mergeCells count="80">
    <mergeCell ref="G11:H11"/>
    <mergeCell ref="K14:L14"/>
    <mergeCell ref="K11:L11"/>
    <mergeCell ref="G12:H12"/>
    <mergeCell ref="C17:P17"/>
    <mergeCell ref="O18:AD22"/>
    <mergeCell ref="AR19:AR22"/>
    <mergeCell ref="K15:L15"/>
    <mergeCell ref="AP19:AQ20"/>
    <mergeCell ref="W23:X23"/>
    <mergeCell ref="Y23:Z23"/>
    <mergeCell ref="AA23:AB23"/>
    <mergeCell ref="I8:J8"/>
    <mergeCell ref="I7:J7"/>
    <mergeCell ref="C23:D23"/>
    <mergeCell ref="E23:F23"/>
    <mergeCell ref="G23:H23"/>
    <mergeCell ref="G15:J15"/>
    <mergeCell ref="I23:J23"/>
    <mergeCell ref="I11:J11"/>
    <mergeCell ref="G14:H14"/>
    <mergeCell ref="I14:J14"/>
    <mergeCell ref="A15:F15"/>
    <mergeCell ref="B17:B22"/>
    <mergeCell ref="AM15:AN16"/>
    <mergeCell ref="AM13:AN14"/>
    <mergeCell ref="G13:H13"/>
    <mergeCell ref="G6:J6"/>
    <mergeCell ref="G9:H9"/>
    <mergeCell ref="I9:J9"/>
    <mergeCell ref="G10:H10"/>
    <mergeCell ref="I10:J10"/>
    <mergeCell ref="C18:J22"/>
    <mergeCell ref="A11:F11"/>
    <mergeCell ref="A12:F12"/>
    <mergeCell ref="A13:F13"/>
    <mergeCell ref="Q11:AG11"/>
    <mergeCell ref="AP18:AR18"/>
    <mergeCell ref="AP21:AP22"/>
    <mergeCell ref="AQ21:AQ22"/>
    <mergeCell ref="A18:A22"/>
    <mergeCell ref="A14:F14"/>
    <mergeCell ref="AM7:AN8"/>
    <mergeCell ref="AM6:AN6"/>
    <mergeCell ref="Q9:AG9"/>
    <mergeCell ref="K10:L10"/>
    <mergeCell ref="A10:F10"/>
    <mergeCell ref="I12:J12"/>
    <mergeCell ref="K12:L12"/>
    <mergeCell ref="K6:L7"/>
    <mergeCell ref="G7:H7"/>
    <mergeCell ref="G8:H8"/>
    <mergeCell ref="AM9:AN10"/>
    <mergeCell ref="K23:L23"/>
    <mergeCell ref="M23:N23"/>
    <mergeCell ref="O23:P23"/>
    <mergeCell ref="Q23:R23"/>
    <mergeCell ref="S23:T23"/>
    <mergeCell ref="AM21:AM23"/>
    <mergeCell ref="AN21:AN23"/>
    <mergeCell ref="AE18:AL22"/>
    <mergeCell ref="K13:L13"/>
    <mergeCell ref="C3:D3"/>
    <mergeCell ref="A6:F7"/>
    <mergeCell ref="A8:F8"/>
    <mergeCell ref="A9:F9"/>
    <mergeCell ref="K9:L9"/>
    <mergeCell ref="U23:V23"/>
    <mergeCell ref="Q4:Y4"/>
    <mergeCell ref="K8:L8"/>
    <mergeCell ref="I13:J13"/>
    <mergeCell ref="K18:N22"/>
    <mergeCell ref="AO19:AO23"/>
    <mergeCell ref="AM11:AN12"/>
    <mergeCell ref="AE23:AF23"/>
    <mergeCell ref="AG23:AH23"/>
    <mergeCell ref="AI23:AJ23"/>
    <mergeCell ref="AK23:AL23"/>
    <mergeCell ref="AM18:AO18"/>
    <mergeCell ref="AM19:AN20"/>
  </mergeCells>
  <printOptions/>
  <pageMargins left="0" right="0" top="0" bottom="0" header="0" footer="0"/>
  <pageSetup fitToHeight="1" fitToWidth="1" horizontalDpi="600" verticalDpi="600" orientation="landscape" paperSize="9" scale="49" r:id="rId1"/>
  <colBreaks count="1" manualBreakCount="1"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2021-10-01T02:02:36Z</dcterms:modified>
  <cp:category/>
  <cp:version/>
  <cp:contentType/>
  <cp:contentStatus/>
</cp:coreProperties>
</file>